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7. DALPRO ASET\PRIORITAS\NPV\"/>
    </mc:Choice>
  </mc:AlternateContent>
  <bookViews>
    <workbookView xWindow="0" yWindow="0" windowWidth="20490" windowHeight="7755"/>
  </bookViews>
  <sheets>
    <sheet name="4th" sheetId="1" r:id="rId1"/>
    <sheet name="8th" sheetId="2" r:id="rId2"/>
    <sheet name="16th" sheetId="3" r:id="rId3"/>
    <sheet name="20th" sheetId="4" r:id="rId4"/>
  </sheets>
  <definedNames>
    <definedName name="_xlnm.Print_Area" localSheetId="0">'4th'!$A$2:$J$43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I28" i="4"/>
  <c r="I21" i="4"/>
  <c r="I20" i="4"/>
  <c r="G33" i="3"/>
  <c r="I27" i="3"/>
  <c r="I30" i="3" s="1"/>
  <c r="I23" i="3"/>
  <c r="I22" i="3"/>
  <c r="G35" i="2"/>
  <c r="I29" i="2"/>
  <c r="I32" i="2" s="1"/>
  <c r="I25" i="2"/>
  <c r="I24" i="2"/>
  <c r="G34" i="1"/>
  <c r="I23" i="4" l="1"/>
  <c r="I30" i="4" s="1"/>
  <c r="I32" i="4" s="1"/>
  <c r="J36" i="4" s="1"/>
  <c r="J32" i="4"/>
  <c r="I44" i="4"/>
  <c r="I34" i="4"/>
  <c r="J45" i="4"/>
  <c r="J37" i="4"/>
  <c r="J35" i="4"/>
  <c r="I43" i="4"/>
  <c r="I41" i="4"/>
  <c r="I35" i="4"/>
  <c r="I37" i="4" s="1"/>
  <c r="I25" i="3"/>
  <c r="I32" i="3" s="1"/>
  <c r="I27" i="2"/>
  <c r="I34" i="2" s="1"/>
  <c r="I36" i="2" s="1"/>
  <c r="J36" i="2" s="1"/>
  <c r="I37" i="2"/>
  <c r="I24" i="1"/>
  <c r="I28" i="1"/>
  <c r="I31" i="1" s="1"/>
  <c r="I33" i="4" l="1"/>
  <c r="I45" i="4"/>
  <c r="J39" i="4"/>
  <c r="I38" i="4"/>
  <c r="J34" i="4"/>
  <c r="I39" i="4"/>
  <c r="J33" i="4"/>
  <c r="J41" i="4"/>
  <c r="I40" i="4"/>
  <c r="I42" i="4" s="1"/>
  <c r="J46" i="4"/>
  <c r="J47" i="4"/>
  <c r="J51" i="4"/>
  <c r="I49" i="4"/>
  <c r="J50" i="4"/>
  <c r="J48" i="4"/>
  <c r="I46" i="4"/>
  <c r="I50" i="4"/>
  <c r="I48" i="4"/>
  <c r="J49" i="4"/>
  <c r="I47" i="4"/>
  <c r="I51" i="4"/>
  <c r="J40" i="4"/>
  <c r="J42" i="4"/>
  <c r="J44" i="4"/>
  <c r="J43" i="4"/>
  <c r="I36" i="4"/>
  <c r="J38" i="4"/>
  <c r="I34" i="3"/>
  <c r="J35" i="3" s="1"/>
  <c r="J36" i="3"/>
  <c r="I38" i="3"/>
  <c r="I35" i="3"/>
  <c r="J38" i="2"/>
  <c r="J42" i="2"/>
  <c r="I39" i="2"/>
  <c r="I43" i="2"/>
  <c r="J39" i="2"/>
  <c r="J43" i="2"/>
  <c r="I40" i="2"/>
  <c r="J40" i="2"/>
  <c r="J44" i="2" s="1"/>
  <c r="I45" i="2" s="1"/>
  <c r="J37" i="2"/>
  <c r="I41" i="2"/>
  <c r="J41" i="2"/>
  <c r="I38" i="2"/>
  <c r="I42" i="2"/>
  <c r="I23" i="1"/>
  <c r="J52" i="4" l="1"/>
  <c r="I53" i="4" s="1"/>
  <c r="J41" i="3"/>
  <c r="J45" i="3"/>
  <c r="J49" i="3"/>
  <c r="I42" i="3"/>
  <c r="I44" i="3" s="1"/>
  <c r="I47" i="3"/>
  <c r="I49" i="3" s="1"/>
  <c r="J48" i="3"/>
  <c r="I46" i="3"/>
  <c r="J42" i="3"/>
  <c r="J46" i="3"/>
  <c r="I43" i="3"/>
  <c r="I48" i="3"/>
  <c r="J43" i="3"/>
  <c r="J47" i="3"/>
  <c r="I40" i="3"/>
  <c r="I45" i="3"/>
  <c r="J44" i="3"/>
  <c r="I41" i="3"/>
  <c r="J37" i="3"/>
  <c r="I37" i="3"/>
  <c r="I39" i="3" s="1"/>
  <c r="J39" i="3"/>
  <c r="J34" i="3"/>
  <c r="J50" i="3" s="1"/>
  <c r="I51" i="3" s="1"/>
  <c r="I36" i="3"/>
  <c r="J38" i="3"/>
  <c r="J40" i="3"/>
  <c r="I26" i="1"/>
  <c r="I33" i="1" s="1"/>
  <c r="I35" i="1" s="1"/>
  <c r="I38" i="1" l="1"/>
  <c r="I36" i="1"/>
  <c r="I37" i="1"/>
  <c r="J38" i="1"/>
  <c r="J35" i="1"/>
  <c r="J36" i="1"/>
  <c r="J37" i="1"/>
  <c r="J39" i="1" l="1"/>
  <c r="I40" i="1" s="1"/>
</calcChain>
</file>

<file path=xl/comments1.xml><?xml version="1.0" encoding="utf-8"?>
<comments xmlns="http://schemas.openxmlformats.org/spreadsheetml/2006/main">
  <authors>
    <author>portege</author>
  </authors>
  <commentList>
    <comment ref="I20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Perhitungan RAB Bag Perencanaan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Suku bunga BI + 5% untuk Safety Factor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perubahan dalam satuan kapasitas (ltr/s)
dikalikan tarif dasar air per tahun
Rp 2.400,-/m3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efisensi listrik untuk daya 4.400VA 
dikalikan tarif listrik 
Rp 1.467,-/kwh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efisiensi maupun proyeksi pemasukan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listrik per tahun
atau
biaya operator per tahun
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pemeliharaan,
asumsi meliputi : predictiv, corrective dan preventive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OM lainnya maupun proyeksi pengeluaran</t>
        </r>
      </text>
    </comment>
  </commentList>
</comments>
</file>

<file path=xl/comments2.xml><?xml version="1.0" encoding="utf-8"?>
<comments xmlns="http://schemas.openxmlformats.org/spreadsheetml/2006/main">
  <authors>
    <author>portege</author>
  </authors>
  <commentList>
    <comment ref="I21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Perhitungan RAB Bag Perencanaan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Suku bunga BI + 5% untuk Safety Factor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perubahan dalam satuan kapasitas (ltr/s)
dikalikan tarif dasar air per tahun
Rp 2.400,-/m3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efisensi listrik untuk daya 4.400VA 
dikalikan tarif listrik 
Rp 1.467,-/kwh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efisiensi maupun proyeksi pemasukan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listrik per tahun
atau
biaya operator per tahun
</t>
        </r>
      </text>
    </comment>
    <comment ref="I30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pemeliharaan,
asumsi meliputi : predictiv, corrective dan preventive</t>
        </r>
      </text>
    </comment>
    <comment ref="I31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OM lainnya maupun proyeksi pengeluaran</t>
        </r>
      </text>
    </comment>
  </commentList>
</comments>
</file>

<file path=xl/comments3.xml><?xml version="1.0" encoding="utf-8"?>
<comments xmlns="http://schemas.openxmlformats.org/spreadsheetml/2006/main">
  <authors>
    <author>portege</author>
  </authors>
  <commentList>
    <comment ref="I19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Perhitungan RAB Bag Perencanaan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Suku bunga BI + 5% untuk Safety Factor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perubahan dalam satuan kapasitas (ltr/s)
dikalikan tarif dasar air per tahun
Rp 2.400,-/m3</t>
        </r>
      </text>
    </comment>
    <comment ref="I23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efisensi listrik untuk daya 4.400VA 
dikalikan tarif listrik 
Rp 1.467,-/kwh</t>
        </r>
      </text>
    </comment>
    <comment ref="I24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efisiensi maupun proyeksi pemasukan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listrik per tahun
atau
biaya operator per tahun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pemeliharaan,
asumsi meliputi : predictiv, corrective dan preventive</t>
        </r>
      </text>
    </comment>
    <comment ref="I29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OM lainnya maupun proyeksi pengeluaran</t>
        </r>
      </text>
    </comment>
  </commentList>
</comments>
</file>

<file path=xl/comments4.xml><?xml version="1.0" encoding="utf-8"?>
<comments xmlns="http://schemas.openxmlformats.org/spreadsheetml/2006/main">
  <authors>
    <author>portege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Perhitungan RAB Bag Perencanaan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Suku bunga BI + 5% untuk Safety Factor</t>
        </r>
      </text>
    </comment>
    <comment ref="I20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perubahan dalam satuan kapasitas (ltr/s)
dikalikan tarif dasar air per tahun
Rp 2.400,-/m3</t>
        </r>
      </text>
    </comment>
    <comment ref="I21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dampak efisensi listrik untuk daya 4.400VA 
dikalikan tarif listrik 
Rp 1.467,-/kwh</t>
        </r>
      </text>
    </comment>
    <comment ref="I22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efisiensi maupun proyeksi pemasukan</t>
        </r>
      </text>
    </comment>
    <comment ref="I25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listrik per tahun
atau
biaya operator per tahun
</t>
        </r>
      </text>
    </comment>
    <comment ref="I26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biaya pemeliharaan,
asumsi meliputi : predictiv, corrective dan preventive</t>
        </r>
      </text>
    </comment>
    <comment ref="I27" authorId="0" shapeId="0">
      <text>
        <r>
          <rPr>
            <b/>
            <sz val="9"/>
            <color indexed="81"/>
            <rFont val="Tahoma"/>
            <family val="2"/>
          </rPr>
          <t>portege:</t>
        </r>
        <r>
          <rPr>
            <sz val="9"/>
            <color indexed="81"/>
            <rFont val="Tahoma"/>
            <family val="2"/>
          </rPr>
          <t xml:space="preserve">
asumsi-asums pemasukan dapat dimasukkan, baik dari OM lainnya maupun proyeksi pengeluaran</t>
        </r>
      </text>
    </comment>
  </commentList>
</comments>
</file>

<file path=xl/sharedStrings.xml><?xml version="1.0" encoding="utf-8"?>
<sst xmlns="http://schemas.openxmlformats.org/spreadsheetml/2006/main" count="284" uniqueCount="94">
  <si>
    <t>NPV</t>
  </si>
  <si>
    <t>:</t>
  </si>
  <si>
    <t>Pompa</t>
  </si>
  <si>
    <t>Elektromotor</t>
  </si>
  <si>
    <t>Pneumatic</t>
  </si>
  <si>
    <t>Kompressor</t>
  </si>
  <si>
    <t>Panel Starter</t>
  </si>
  <si>
    <t>Panel MDP</t>
  </si>
  <si>
    <t>Panel SDP</t>
  </si>
  <si>
    <t>Cubicle</t>
  </si>
  <si>
    <t>Transformator</t>
  </si>
  <si>
    <t>Genset</t>
  </si>
  <si>
    <t>Instrumentasi</t>
  </si>
  <si>
    <t>FORM PERHITUNGAN NPV</t>
  </si>
  <si>
    <t>Civil</t>
  </si>
  <si>
    <t xml:space="preserve">Data isian </t>
  </si>
  <si>
    <t>Nilai RAB</t>
  </si>
  <si>
    <t>Discont rate</t>
  </si>
  <si>
    <t>Cash in flow</t>
  </si>
  <si>
    <t>Cash out flow</t>
  </si>
  <si>
    <t xml:space="preserve">Perhitungan </t>
  </si>
  <si>
    <t>NO</t>
  </si>
  <si>
    <t>KETERANGAN</t>
  </si>
  <si>
    <t>Valve</t>
  </si>
  <si>
    <t>Penggantian valve backwash IP.3</t>
  </si>
  <si>
    <t>lt/s</t>
  </si>
  <si>
    <t>TH -</t>
  </si>
  <si>
    <t>SKOR</t>
  </si>
  <si>
    <t>PENILAIAN</t>
  </si>
  <si>
    <t>NPV = 1</t>
  </si>
  <si>
    <t>NPV  &lt; 1</t>
  </si>
  <si>
    <t>1 &lt; NPV &lt; 2</t>
  </si>
  <si>
    <t>2 &lt; NPV &lt; 3</t>
  </si>
  <si>
    <t xml:space="preserve">3 &lt; NPV </t>
  </si>
  <si>
    <t>URAIAN ASET</t>
  </si>
  <si>
    <t>Nett Cash</t>
  </si>
  <si>
    <t>Umur Ekonomis</t>
  </si>
  <si>
    <t>Judul disesuaikan daftar RAB PAK dari Unit PPP</t>
  </si>
  <si>
    <t>Pemasukan per tahun</t>
  </si>
  <si>
    <t>Pengeluaran per tahun</t>
  </si>
  <si>
    <t>Operasional listrik / tahun</t>
  </si>
  <si>
    <t>Pemeliharaan/ tahun</t>
  </si>
  <si>
    <t>kwh</t>
  </si>
  <si>
    <t xml:space="preserve">Estimasi biaya pekerjaan </t>
  </si>
  <si>
    <t>ekonomis</t>
  </si>
  <si>
    <t xml:space="preserve">Ref umur </t>
  </si>
  <si>
    <t>Pekerjaan</t>
  </si>
  <si>
    <t xml:space="preserve">JuduL </t>
  </si>
  <si>
    <t>Peningkatan kaps pada alat</t>
  </si>
  <si>
    <r>
      <t xml:space="preserve">Efisiensi listrik (Selisih </t>
    </r>
    <r>
      <rPr>
        <sz val="11"/>
        <color theme="1"/>
        <rFont val="Calibri"/>
        <family val="2"/>
      </rPr>
      <t>∆)</t>
    </r>
  </si>
  <si>
    <t>Lain-Lain</t>
  </si>
  <si>
    <t>Mechanical, Elctrical &amp; Instrument</t>
  </si>
  <si>
    <t xml:space="preserve">Peraturan Perusahaan </t>
  </si>
  <si>
    <t>PDAM Surya Sembada Kota Surabaya</t>
  </si>
  <si>
    <t>Nomor 12 Tahun 2013</t>
  </si>
  <si>
    <t>Tentang :</t>
  </si>
  <si>
    <t>Pengakuan Aktiva Tetap, Penyusutan dan Amortisasi Serta</t>
  </si>
  <si>
    <t xml:space="preserve">Penurunan Aktiva Tetap </t>
  </si>
  <si>
    <t>Biaya operasi</t>
  </si>
  <si>
    <t>Biaya pemeliharaan</t>
  </si>
  <si>
    <t>Dampak efisiensi energi</t>
  </si>
  <si>
    <t xml:space="preserve">Dampak kapasitas aliran </t>
  </si>
  <si>
    <t>TOT CASH IN</t>
  </si>
  <si>
    <t>TOT CASH OUT</t>
  </si>
  <si>
    <t>Penggantian valve Distribusi Pompa IP</t>
  </si>
  <si>
    <t>Mechanical, Elctrical, Instrument &amp; Service</t>
  </si>
  <si>
    <t>Meter Air</t>
  </si>
  <si>
    <t>Pipa Distribusi</t>
  </si>
  <si>
    <t>Pipa Sumber Air</t>
  </si>
  <si>
    <t>Pipa Instalasi Pengolahan</t>
  </si>
  <si>
    <t>Chamber valve</t>
  </si>
  <si>
    <t>Jembatan Pipa</t>
  </si>
  <si>
    <t>Hydran PMK</t>
  </si>
  <si>
    <t xml:space="preserve">Pemasangan Pipa Distribusi </t>
  </si>
  <si>
    <t>Bangunan Sumber Air</t>
  </si>
  <si>
    <t>Bangunan Unit Pengolahan</t>
  </si>
  <si>
    <t>Bangunan Rumah Pompa</t>
  </si>
  <si>
    <t>Bangunan Desinfektan</t>
  </si>
  <si>
    <t>Bangunan Pos Jaga</t>
  </si>
  <si>
    <t>Bangunan Menara/ Tandon</t>
  </si>
  <si>
    <t>Bangunan Reservoir</t>
  </si>
  <si>
    <t>Kostruksi beton lainnya</t>
  </si>
  <si>
    <t>Pembangunan IPAM Baru</t>
  </si>
  <si>
    <t>Distribution</t>
  </si>
  <si>
    <t>Penstok/ Pintu Air</t>
  </si>
  <si>
    <t xml:space="preserve">Tangki plastik / stainless </t>
  </si>
  <si>
    <t>≤100lt/s</t>
  </si>
  <si>
    <t>≥100lt/s</t>
  </si>
  <si>
    <t>&lt;50KW</t>
  </si>
  <si>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50KW</t>
    </r>
  </si>
  <si>
    <t>&lt;500MM</t>
  </si>
  <si>
    <r>
      <rPr>
        <sz val="11"/>
        <rFont val="Calibri"/>
        <family val="2"/>
      </rPr>
      <t>≥</t>
    </r>
    <r>
      <rPr>
        <sz val="11"/>
        <rFont val="Calibri"/>
        <family val="2"/>
        <scheme val="minor"/>
      </rPr>
      <t>500MM</t>
    </r>
  </si>
  <si>
    <t>Afsluiter/ Gate valve</t>
  </si>
  <si>
    <t>Pipa Sambungan Rumah (SR)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</si>
</sst>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.00_-;\-[$Rp-421]* #,##0.00_-;_-[$Rp-421]* &quot;-&quot;??_-;_-@_-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3" borderId="0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8" xfId="0" applyBorder="1"/>
    <xf numFmtId="0" fontId="0" fillId="0" borderId="2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164" fontId="5" fillId="0" borderId="10" xfId="0" applyNumberFormat="1" applyFont="1" applyBorder="1"/>
    <xf numFmtId="164" fontId="0" fillId="0" borderId="10" xfId="0" applyNumberFormat="1" applyBorder="1"/>
    <xf numFmtId="164" fontId="0" fillId="0" borderId="11" xfId="0" applyNumberFormat="1" applyBorder="1"/>
    <xf numFmtId="0" fontId="4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14" xfId="0" applyBorder="1"/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/>
    <xf numFmtId="0" fontId="0" fillId="0" borderId="11" xfId="0" applyBorder="1" applyAlignment="1"/>
    <xf numFmtId="0" fontId="0" fillId="0" borderId="0" xfId="0" applyFill="1"/>
    <xf numFmtId="164" fontId="4" fillId="0" borderId="10" xfId="0" applyNumberFormat="1" applyFont="1" applyFill="1" applyBorder="1"/>
    <xf numFmtId="164" fontId="5" fillId="4" borderId="10" xfId="0" applyNumberFormat="1" applyFont="1" applyFill="1" applyBorder="1"/>
    <xf numFmtId="9" fontId="5" fillId="4" borderId="10" xfId="0" applyNumberFormat="1" applyFont="1" applyFill="1" applyBorder="1"/>
    <xf numFmtId="0" fontId="0" fillId="4" borderId="1" xfId="0" applyFont="1" applyFill="1" applyBorder="1" applyAlignment="1">
      <alignment horizontal="center"/>
    </xf>
    <xf numFmtId="0" fontId="10" fillId="0" borderId="13" xfId="0" applyFont="1" applyBorder="1" applyAlignment="1">
      <alignment horizontal="left"/>
    </xf>
    <xf numFmtId="0" fontId="0" fillId="4" borderId="1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2" fillId="0" borderId="10" xfId="0" applyFont="1" applyBorder="1"/>
    <xf numFmtId="0" fontId="0" fillId="0" borderId="10" xfId="0" applyBorder="1" applyAlignment="1">
      <alignment horizontal="center"/>
    </xf>
    <xf numFmtId="0" fontId="0" fillId="0" borderId="2" xfId="0" applyFill="1" applyBorder="1" applyAlignment="1">
      <alignment horizontal="center"/>
    </xf>
    <xf numFmtId="164" fontId="9" fillId="0" borderId="10" xfId="0" applyNumberFormat="1" applyFont="1" applyFill="1" applyBorder="1"/>
    <xf numFmtId="164" fontId="9" fillId="0" borderId="12" xfId="0" applyNumberFormat="1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9" fontId="1" fillId="0" borderId="11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3" fontId="2" fillId="4" borderId="10" xfId="0" applyNumberFormat="1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2" fillId="0" borderId="6" xfId="0" applyNumberFormat="1" applyFont="1" applyBorder="1"/>
    <xf numFmtId="164" fontId="2" fillId="0" borderId="11" xfId="0" applyNumberFormat="1" applyFont="1" applyBorder="1"/>
    <xf numFmtId="0" fontId="2" fillId="2" borderId="1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0" fontId="0" fillId="4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164" fontId="9" fillId="0" borderId="10" xfId="0" applyNumberFormat="1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164" fontId="9" fillId="0" borderId="11" xfId="0" applyNumberFormat="1" applyFont="1" applyFill="1" applyBorder="1" applyAlignment="1">
      <alignment horizontal="left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43"/>
  <sheetViews>
    <sheetView tabSelected="1" zoomScaleNormal="100" workbookViewId="0">
      <selection activeCell="F13" sqref="F13"/>
    </sheetView>
  </sheetViews>
  <sheetFormatPr defaultRowHeight="15" x14ac:dyDescent="0.25"/>
  <cols>
    <col min="1" max="1" width="5.7109375" style="1" customWidth="1"/>
    <col min="2" max="2" width="11.7109375" customWidth="1"/>
    <col min="3" max="3" width="2.42578125" style="1" customWidth="1"/>
    <col min="4" max="4" width="14.7109375" customWidth="1"/>
    <col min="5" max="5" width="4.7109375" style="1" customWidth="1"/>
    <col min="6" max="6" width="28" customWidth="1"/>
    <col min="7" max="7" width="7.7109375" style="1" customWidth="1"/>
    <col min="8" max="8" width="8.85546875" style="1" customWidth="1"/>
    <col min="9" max="9" width="27.7109375" customWidth="1"/>
    <col min="10" max="10" width="29.7109375" customWidth="1"/>
  </cols>
  <sheetData>
    <row r="2" spans="1:10" ht="18.75" x14ac:dyDescent="0.3">
      <c r="A2" s="63" t="s">
        <v>13</v>
      </c>
      <c r="B2" s="63"/>
      <c r="C2" s="63"/>
      <c r="D2" s="63"/>
      <c r="E2" s="63"/>
    </row>
    <row r="3" spans="1:10" ht="19.5" customHeight="1" x14ac:dyDescent="0.25">
      <c r="A3" s="37" t="s">
        <v>21</v>
      </c>
      <c r="B3" s="64" t="s">
        <v>34</v>
      </c>
      <c r="C3" s="64"/>
      <c r="D3" s="64"/>
      <c r="E3" s="64"/>
      <c r="F3" s="64"/>
      <c r="G3" s="64"/>
      <c r="H3" s="64"/>
      <c r="I3" s="67" t="s">
        <v>22</v>
      </c>
      <c r="J3" s="68"/>
    </row>
    <row r="4" spans="1:10" x14ac:dyDescent="0.25">
      <c r="A4" s="5">
        <v>1</v>
      </c>
      <c r="B4" s="10" t="s">
        <v>47</v>
      </c>
      <c r="C4" s="11" t="s">
        <v>1</v>
      </c>
      <c r="D4" s="65" t="s">
        <v>24</v>
      </c>
      <c r="E4" s="65"/>
      <c r="F4" s="65"/>
      <c r="G4" s="65"/>
      <c r="H4" s="66"/>
      <c r="I4" s="10" t="s">
        <v>37</v>
      </c>
      <c r="J4" s="20"/>
    </row>
    <row r="5" spans="1:10" x14ac:dyDescent="0.25">
      <c r="A5" s="7"/>
      <c r="B5" s="16" t="s">
        <v>46</v>
      </c>
      <c r="C5" s="17"/>
      <c r="D5" s="38"/>
      <c r="E5" s="38"/>
      <c r="F5" s="38"/>
      <c r="G5" s="87" t="s">
        <v>36</v>
      </c>
      <c r="H5" s="88"/>
      <c r="I5" s="10"/>
      <c r="J5" s="20"/>
    </row>
    <row r="6" spans="1:10" ht="15" customHeight="1" x14ac:dyDescent="0.25">
      <c r="A6" s="5">
        <v>2</v>
      </c>
      <c r="B6" s="10" t="s">
        <v>45</v>
      </c>
      <c r="C6" s="11" t="s">
        <v>1</v>
      </c>
      <c r="D6" s="71" t="s">
        <v>51</v>
      </c>
      <c r="E6" s="8">
        <v>1</v>
      </c>
      <c r="F6" s="28" t="s">
        <v>2</v>
      </c>
      <c r="G6" s="44">
        <v>4</v>
      </c>
      <c r="H6" s="60" t="s">
        <v>86</v>
      </c>
      <c r="I6" s="74"/>
      <c r="J6" s="75"/>
    </row>
    <row r="7" spans="1:10" x14ac:dyDescent="0.25">
      <c r="A7" s="6"/>
      <c r="B7" s="12" t="s">
        <v>44</v>
      </c>
      <c r="C7" s="8"/>
      <c r="D7" s="72"/>
      <c r="E7" s="8">
        <v>2</v>
      </c>
      <c r="F7" s="2" t="s">
        <v>3</v>
      </c>
      <c r="G7" s="9">
        <v>4</v>
      </c>
      <c r="H7" s="41" t="s">
        <v>88</v>
      </c>
      <c r="I7" s="61"/>
      <c r="J7" s="62"/>
    </row>
    <row r="8" spans="1:10" x14ac:dyDescent="0.25">
      <c r="A8" s="6"/>
      <c r="B8" s="12"/>
      <c r="C8" s="8"/>
      <c r="D8" s="72"/>
      <c r="E8" s="47">
        <v>3</v>
      </c>
      <c r="F8" s="48" t="s">
        <v>23</v>
      </c>
      <c r="G8" s="49">
        <v>4</v>
      </c>
      <c r="H8" s="41" t="s">
        <v>90</v>
      </c>
      <c r="I8" s="61" t="s">
        <v>52</v>
      </c>
      <c r="J8" s="62"/>
    </row>
    <row r="9" spans="1:10" x14ac:dyDescent="0.25">
      <c r="A9" s="6"/>
      <c r="B9" s="12"/>
      <c r="C9" s="8"/>
      <c r="D9" s="72"/>
      <c r="E9" s="8">
        <v>4</v>
      </c>
      <c r="F9" s="2" t="s">
        <v>4</v>
      </c>
      <c r="G9" s="9">
        <v>4</v>
      </c>
      <c r="H9" s="41"/>
      <c r="I9" s="61" t="s">
        <v>53</v>
      </c>
      <c r="J9" s="62"/>
    </row>
    <row r="10" spans="1:10" x14ac:dyDescent="0.25">
      <c r="A10" s="6"/>
      <c r="B10" s="12"/>
      <c r="C10" s="8"/>
      <c r="D10" s="72"/>
      <c r="E10" s="8">
        <v>5</v>
      </c>
      <c r="F10" s="2" t="s">
        <v>6</v>
      </c>
      <c r="G10" s="9">
        <v>4</v>
      </c>
      <c r="H10" s="41"/>
      <c r="I10" s="61" t="s">
        <v>54</v>
      </c>
      <c r="J10" s="62"/>
    </row>
    <row r="11" spans="1:10" x14ac:dyDescent="0.25">
      <c r="A11" s="6"/>
      <c r="B11" s="12"/>
      <c r="C11" s="8"/>
      <c r="D11" s="72"/>
      <c r="E11" s="8">
        <v>6</v>
      </c>
      <c r="F11" s="2" t="s">
        <v>12</v>
      </c>
      <c r="G11" s="9">
        <v>4</v>
      </c>
      <c r="H11" s="41"/>
      <c r="I11" s="61" t="s">
        <v>55</v>
      </c>
      <c r="J11" s="62"/>
    </row>
    <row r="12" spans="1:10" x14ac:dyDescent="0.25">
      <c r="A12" s="6"/>
      <c r="B12" s="12"/>
      <c r="C12" s="8"/>
      <c r="D12" s="72"/>
      <c r="E12" s="47">
        <v>7</v>
      </c>
      <c r="F12" s="2" t="s">
        <v>84</v>
      </c>
      <c r="G12" s="9">
        <v>4</v>
      </c>
      <c r="H12" s="41"/>
      <c r="I12" s="78" t="s">
        <v>56</v>
      </c>
      <c r="J12" s="70"/>
    </row>
    <row r="13" spans="1:10" x14ac:dyDescent="0.25">
      <c r="A13" s="6"/>
      <c r="B13" s="12"/>
      <c r="C13" s="8"/>
      <c r="D13" s="72"/>
      <c r="E13" s="8">
        <v>8</v>
      </c>
      <c r="F13" s="30" t="s">
        <v>85</v>
      </c>
      <c r="G13" s="9">
        <v>4</v>
      </c>
      <c r="H13" s="41"/>
      <c r="I13" s="78" t="s">
        <v>57</v>
      </c>
      <c r="J13" s="70"/>
    </row>
    <row r="14" spans="1:10" x14ac:dyDescent="0.25">
      <c r="A14" s="6"/>
      <c r="B14" s="12"/>
      <c r="C14" s="8"/>
      <c r="D14" s="72"/>
      <c r="E14" s="8">
        <v>9</v>
      </c>
      <c r="F14" s="30" t="s">
        <v>50</v>
      </c>
      <c r="G14" s="9"/>
      <c r="H14" s="41"/>
      <c r="I14" s="61"/>
      <c r="J14" s="62"/>
    </row>
    <row r="15" spans="1:10" x14ac:dyDescent="0.25">
      <c r="A15" s="6"/>
      <c r="B15" s="12"/>
      <c r="C15" s="8"/>
      <c r="D15" s="72"/>
      <c r="E15" s="8"/>
      <c r="F15" s="30"/>
      <c r="G15" s="9"/>
      <c r="H15" s="41"/>
      <c r="I15" s="61"/>
      <c r="J15" s="62"/>
    </row>
    <row r="16" spans="1:10" x14ac:dyDescent="0.25">
      <c r="A16" s="6"/>
      <c r="B16" s="12"/>
      <c r="C16" s="8"/>
      <c r="D16" s="72"/>
      <c r="E16" s="8"/>
      <c r="F16" s="2"/>
      <c r="G16" s="9"/>
      <c r="H16" s="41"/>
      <c r="I16" s="61"/>
      <c r="J16" s="62"/>
    </row>
    <row r="17" spans="1:13" x14ac:dyDescent="0.25">
      <c r="A17" s="6"/>
      <c r="B17" s="12"/>
      <c r="C17" s="8"/>
      <c r="D17" s="72"/>
      <c r="E17" s="8"/>
      <c r="F17" s="2"/>
      <c r="G17" s="9"/>
      <c r="H17" s="41"/>
      <c r="I17" s="61"/>
      <c r="J17" s="62"/>
    </row>
    <row r="18" spans="1:13" x14ac:dyDescent="0.25">
      <c r="A18" s="6"/>
      <c r="B18" s="12"/>
      <c r="C18" s="8"/>
      <c r="D18" s="73"/>
      <c r="E18" s="8"/>
      <c r="F18" s="2"/>
      <c r="G18" s="9"/>
      <c r="H18" s="41"/>
      <c r="I18" s="76"/>
      <c r="J18" s="77"/>
    </row>
    <row r="19" spans="1:13" x14ac:dyDescent="0.25">
      <c r="A19" s="5">
        <v>3</v>
      </c>
      <c r="B19" s="10" t="s">
        <v>15</v>
      </c>
      <c r="C19" s="11"/>
      <c r="D19" s="28"/>
      <c r="E19" s="11"/>
      <c r="F19" s="28"/>
      <c r="G19" s="11"/>
      <c r="H19" s="29"/>
      <c r="I19" s="10"/>
      <c r="J19" s="20"/>
    </row>
    <row r="20" spans="1:13" x14ac:dyDescent="0.25">
      <c r="A20" s="6"/>
      <c r="B20" s="12"/>
      <c r="C20" s="8" t="s">
        <v>1</v>
      </c>
      <c r="D20" s="3" t="s">
        <v>16</v>
      </c>
      <c r="E20" s="81" t="s">
        <v>43</v>
      </c>
      <c r="F20" s="82"/>
      <c r="G20" s="82"/>
      <c r="H20" s="83"/>
      <c r="I20" s="35">
        <v>450000000</v>
      </c>
      <c r="J20" s="21"/>
    </row>
    <row r="21" spans="1:13" x14ac:dyDescent="0.25">
      <c r="A21" s="6"/>
      <c r="B21" s="12"/>
      <c r="C21" s="8" t="s">
        <v>1</v>
      </c>
      <c r="D21" s="3" t="s">
        <v>17</v>
      </c>
      <c r="E21" s="8"/>
      <c r="F21" s="2"/>
      <c r="G21" s="8"/>
      <c r="H21" s="13"/>
      <c r="I21" s="36">
        <v>0.12</v>
      </c>
      <c r="J21" s="21"/>
    </row>
    <row r="22" spans="1:13" x14ac:dyDescent="0.25">
      <c r="A22" s="6"/>
      <c r="B22" s="12"/>
      <c r="C22" s="8" t="s">
        <v>1</v>
      </c>
      <c r="D22" s="3" t="s">
        <v>18</v>
      </c>
      <c r="E22" s="81" t="s">
        <v>38</v>
      </c>
      <c r="F22" s="82"/>
      <c r="G22" s="82"/>
      <c r="H22" s="83"/>
      <c r="I22" s="26"/>
      <c r="J22" s="21"/>
    </row>
    <row r="23" spans="1:13" x14ac:dyDescent="0.25">
      <c r="A23" s="6"/>
      <c r="B23" s="12"/>
      <c r="C23" s="8"/>
      <c r="D23" s="2"/>
      <c r="E23" s="8">
        <v>1</v>
      </c>
      <c r="F23" s="2" t="s">
        <v>48</v>
      </c>
      <c r="G23" s="14">
        <v>5</v>
      </c>
      <c r="H23" s="13" t="s">
        <v>25</v>
      </c>
      <c r="I23" s="22">
        <f>G23/1000*2325*(60*60*24*30*12)</f>
        <v>361584000</v>
      </c>
      <c r="J23" s="21" t="s">
        <v>61</v>
      </c>
    </row>
    <row r="24" spans="1:13" x14ac:dyDescent="0.25">
      <c r="A24" s="6"/>
      <c r="B24" s="12"/>
      <c r="C24" s="8"/>
      <c r="D24" s="2"/>
      <c r="E24" s="8">
        <v>2</v>
      </c>
      <c r="F24" s="2" t="s">
        <v>49</v>
      </c>
      <c r="G24" s="8">
        <v>30</v>
      </c>
      <c r="H24" s="13" t="s">
        <v>42</v>
      </c>
      <c r="I24" s="22">
        <f>G24*30*12*1467</f>
        <v>15843600</v>
      </c>
      <c r="J24" s="21" t="s">
        <v>60</v>
      </c>
      <c r="K24" s="33"/>
      <c r="L24" s="33"/>
      <c r="M24" s="33"/>
    </row>
    <row r="25" spans="1:13" x14ac:dyDescent="0.25">
      <c r="A25" s="6"/>
      <c r="B25" s="12"/>
      <c r="C25" s="8"/>
      <c r="D25" s="2"/>
      <c r="E25" s="8">
        <v>3</v>
      </c>
      <c r="F25" s="2" t="s">
        <v>50</v>
      </c>
      <c r="G25" s="8"/>
      <c r="H25" s="13"/>
      <c r="I25" s="22"/>
      <c r="J25" s="21"/>
      <c r="K25" s="33"/>
      <c r="L25" s="33"/>
      <c r="M25" s="33"/>
    </row>
    <row r="26" spans="1:13" x14ac:dyDescent="0.25">
      <c r="A26" s="6"/>
      <c r="B26" s="12"/>
      <c r="C26" s="8"/>
      <c r="D26" s="2"/>
      <c r="E26" s="8"/>
      <c r="F26" s="2"/>
      <c r="G26" s="69" t="s">
        <v>62</v>
      </c>
      <c r="H26" s="70"/>
      <c r="I26" s="45">
        <f>SUM(I23:I25)</f>
        <v>377427600</v>
      </c>
      <c r="J26" s="21"/>
    </row>
    <row r="27" spans="1:13" x14ac:dyDescent="0.25">
      <c r="A27" s="6"/>
      <c r="B27" s="12"/>
      <c r="C27" s="8" t="s">
        <v>1</v>
      </c>
      <c r="D27" s="3" t="s">
        <v>19</v>
      </c>
      <c r="E27" s="84" t="s">
        <v>39</v>
      </c>
      <c r="F27" s="85"/>
      <c r="G27" s="85"/>
      <c r="H27" s="86"/>
      <c r="I27" s="34"/>
      <c r="J27" s="21"/>
    </row>
    <row r="28" spans="1:13" x14ac:dyDescent="0.25">
      <c r="A28" s="6"/>
      <c r="B28" s="12"/>
      <c r="C28" s="9"/>
      <c r="D28" s="30"/>
      <c r="E28" s="8">
        <v>1</v>
      </c>
      <c r="F28" s="2" t="s">
        <v>40</v>
      </c>
      <c r="G28" s="31"/>
      <c r="H28" s="32"/>
      <c r="I28" s="22">
        <f>12*4500000</f>
        <v>54000000</v>
      </c>
      <c r="J28" s="21" t="s">
        <v>58</v>
      </c>
    </row>
    <row r="29" spans="1:13" x14ac:dyDescent="0.25">
      <c r="A29" s="6"/>
      <c r="B29" s="12"/>
      <c r="C29" s="9"/>
      <c r="D29" s="30"/>
      <c r="E29" s="8">
        <v>2</v>
      </c>
      <c r="F29" s="2" t="s">
        <v>41</v>
      </c>
      <c r="G29" s="8"/>
      <c r="H29" s="13"/>
      <c r="I29" s="22">
        <v>10000000</v>
      </c>
      <c r="J29" s="21" t="s">
        <v>59</v>
      </c>
    </row>
    <row r="30" spans="1:13" x14ac:dyDescent="0.25">
      <c r="A30" s="6"/>
      <c r="B30" s="12"/>
      <c r="C30" s="9"/>
      <c r="D30" s="30"/>
      <c r="E30" s="8">
        <v>3</v>
      </c>
      <c r="F30" s="30" t="s">
        <v>50</v>
      </c>
      <c r="G30" s="8"/>
      <c r="H30" s="13"/>
      <c r="I30" s="22"/>
      <c r="J30" s="21"/>
    </row>
    <row r="31" spans="1:13" x14ac:dyDescent="0.25">
      <c r="A31" s="7"/>
      <c r="B31" s="16"/>
      <c r="C31" s="17"/>
      <c r="D31" s="18"/>
      <c r="E31" s="17"/>
      <c r="F31" s="18"/>
      <c r="G31" s="79" t="s">
        <v>63</v>
      </c>
      <c r="H31" s="80"/>
      <c r="I31" s="46">
        <f>SUM(I28:I30)</f>
        <v>64000000</v>
      </c>
      <c r="J31" s="27"/>
    </row>
    <row r="32" spans="1:13" x14ac:dyDescent="0.25">
      <c r="A32" s="5">
        <v>4</v>
      </c>
      <c r="B32" s="10" t="s">
        <v>20</v>
      </c>
      <c r="C32" s="11"/>
      <c r="D32" s="28"/>
      <c r="E32" s="11"/>
      <c r="F32" s="28"/>
      <c r="G32" s="11"/>
      <c r="H32" s="29"/>
      <c r="I32" s="10"/>
      <c r="J32" s="20"/>
    </row>
    <row r="33" spans="1:10" x14ac:dyDescent="0.25">
      <c r="A33" s="6"/>
      <c r="B33" s="12"/>
      <c r="C33" s="8" t="s">
        <v>1</v>
      </c>
      <c r="D33" s="2" t="s">
        <v>35</v>
      </c>
      <c r="E33" s="8"/>
      <c r="F33" s="2"/>
      <c r="G33" s="8"/>
      <c r="H33" s="13"/>
      <c r="I33" s="45">
        <f>I26-I31</f>
        <v>313427600</v>
      </c>
      <c r="J33" s="21"/>
    </row>
    <row r="34" spans="1:10" x14ac:dyDescent="0.25">
      <c r="A34" s="6"/>
      <c r="B34" s="12"/>
      <c r="C34" s="8"/>
      <c r="D34" s="2" t="s">
        <v>17</v>
      </c>
      <c r="E34" s="8"/>
      <c r="F34" s="2"/>
      <c r="G34" s="15">
        <f>1+I21</f>
        <v>1.1200000000000001</v>
      </c>
      <c r="H34" s="13"/>
      <c r="I34" s="12"/>
      <c r="J34" s="21"/>
    </row>
    <row r="35" spans="1:10" x14ac:dyDescent="0.25">
      <c r="A35" s="6"/>
      <c r="B35" s="12"/>
      <c r="C35" s="8"/>
      <c r="D35" s="2"/>
      <c r="E35" s="8"/>
      <c r="F35" s="2"/>
      <c r="G35" s="8" t="s">
        <v>26</v>
      </c>
      <c r="H35" s="13">
        <v>1</v>
      </c>
      <c r="I35" s="23">
        <f>I33</f>
        <v>313427600</v>
      </c>
      <c r="J35" s="24">
        <f>I$35/(G$34^H35)</f>
        <v>279846071.4285714</v>
      </c>
    </row>
    <row r="36" spans="1:10" x14ac:dyDescent="0.25">
      <c r="A36" s="6"/>
      <c r="B36" s="12"/>
      <c r="C36" s="8"/>
      <c r="D36" s="2"/>
      <c r="E36" s="8"/>
      <c r="F36" s="2"/>
      <c r="G36" s="8"/>
      <c r="H36" s="13">
        <v>2</v>
      </c>
      <c r="I36" s="23">
        <f>I$35</f>
        <v>313427600</v>
      </c>
      <c r="J36" s="24">
        <f>I$35/(G$34^H36)</f>
        <v>249862563.77551016</v>
      </c>
    </row>
    <row r="37" spans="1:10" x14ac:dyDescent="0.25">
      <c r="A37" s="6"/>
      <c r="B37" s="12"/>
      <c r="C37" s="8"/>
      <c r="D37" s="8" t="s">
        <v>28</v>
      </c>
      <c r="E37" s="8"/>
      <c r="F37" s="2"/>
      <c r="G37" s="8"/>
      <c r="H37" s="13">
        <v>3</v>
      </c>
      <c r="I37" s="23">
        <f t="shared" ref="I37:I38" si="0">I$35</f>
        <v>313427600</v>
      </c>
      <c r="J37" s="24">
        <f>I$35/(G$34^H37)</f>
        <v>223091574.79956263</v>
      </c>
    </row>
    <row r="38" spans="1:10" x14ac:dyDescent="0.25">
      <c r="A38" s="6"/>
      <c r="B38" s="12"/>
      <c r="C38" s="8"/>
      <c r="D38" s="8" t="s">
        <v>27</v>
      </c>
      <c r="E38" s="4">
        <v>5</v>
      </c>
      <c r="F38" s="54" t="s">
        <v>33</v>
      </c>
      <c r="G38" s="8"/>
      <c r="H38" s="13">
        <v>4</v>
      </c>
      <c r="I38" s="23">
        <f t="shared" si="0"/>
        <v>313427600</v>
      </c>
      <c r="J38" s="24">
        <f>I$35/(G$34^H38)</f>
        <v>199188906.07103807</v>
      </c>
    </row>
    <row r="39" spans="1:10" x14ac:dyDescent="0.25">
      <c r="A39" s="6"/>
      <c r="B39" s="12"/>
      <c r="C39" s="8"/>
      <c r="D39" s="2"/>
      <c r="E39" s="4">
        <v>4</v>
      </c>
      <c r="F39" s="54" t="s">
        <v>32</v>
      </c>
      <c r="G39" s="8"/>
      <c r="H39" s="13"/>
      <c r="I39" s="23"/>
      <c r="J39" s="55">
        <f>SUM(J35:J38)</f>
        <v>951989116.07468224</v>
      </c>
    </row>
    <row r="40" spans="1:10" x14ac:dyDescent="0.25">
      <c r="A40" s="6"/>
      <c r="B40" s="12"/>
      <c r="C40" s="8"/>
      <c r="D40" s="2"/>
      <c r="E40" s="4">
        <v>3</v>
      </c>
      <c r="F40" s="54" t="s">
        <v>31</v>
      </c>
      <c r="G40" s="8"/>
      <c r="H40" s="51" t="s">
        <v>0</v>
      </c>
      <c r="I40" s="52">
        <f>J39/I20</f>
        <v>2.1155313690548496</v>
      </c>
      <c r="J40" s="21"/>
    </row>
    <row r="41" spans="1:10" x14ac:dyDescent="0.25">
      <c r="A41" s="6"/>
      <c r="B41" s="12"/>
      <c r="C41" s="8"/>
      <c r="D41" s="2"/>
      <c r="E41" s="4">
        <v>2</v>
      </c>
      <c r="F41" s="54" t="s">
        <v>29</v>
      </c>
      <c r="G41" s="8"/>
      <c r="H41" s="57" t="s">
        <v>27</v>
      </c>
      <c r="I41" s="42">
        <v>4</v>
      </c>
      <c r="J41" s="21"/>
    </row>
    <row r="42" spans="1:10" x14ac:dyDescent="0.25">
      <c r="A42" s="6"/>
      <c r="B42" s="12"/>
      <c r="C42" s="8"/>
      <c r="D42" s="2"/>
      <c r="E42" s="4">
        <v>1</v>
      </c>
      <c r="F42" s="54" t="s">
        <v>30</v>
      </c>
      <c r="G42" s="9"/>
      <c r="H42" s="53"/>
      <c r="I42" s="25"/>
      <c r="J42" s="21"/>
    </row>
    <row r="43" spans="1:10" x14ac:dyDescent="0.25">
      <c r="A43" s="7"/>
      <c r="B43" s="16"/>
      <c r="C43" s="17"/>
      <c r="D43" s="18"/>
      <c r="E43" s="17"/>
      <c r="F43" s="18"/>
      <c r="G43" s="17"/>
      <c r="H43" s="19"/>
      <c r="I43" s="16"/>
      <c r="J43" s="27"/>
    </row>
  </sheetData>
  <mergeCells count="24">
    <mergeCell ref="G31:H31"/>
    <mergeCell ref="E22:H22"/>
    <mergeCell ref="E27:H27"/>
    <mergeCell ref="E20:H20"/>
    <mergeCell ref="G5:H5"/>
    <mergeCell ref="G26:H26"/>
    <mergeCell ref="D6:D18"/>
    <mergeCell ref="I6:J6"/>
    <mergeCell ref="I7:J7"/>
    <mergeCell ref="I8:J8"/>
    <mergeCell ref="I9:J9"/>
    <mergeCell ref="I10:J10"/>
    <mergeCell ref="I11:J11"/>
    <mergeCell ref="I17:J17"/>
    <mergeCell ref="I18:J18"/>
    <mergeCell ref="I12:J12"/>
    <mergeCell ref="I13:J13"/>
    <mergeCell ref="I14:J14"/>
    <mergeCell ref="I15:J15"/>
    <mergeCell ref="I16:J16"/>
    <mergeCell ref="A2:E2"/>
    <mergeCell ref="B3:H3"/>
    <mergeCell ref="D4:H4"/>
    <mergeCell ref="I3:J3"/>
  </mergeCells>
  <pageMargins left="0.7" right="0.7" top="0.75" bottom="0.75" header="0.3" footer="0.3"/>
  <pageSetup paperSize="8" scale="9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48"/>
  <sheetViews>
    <sheetView topLeftCell="A4" workbookViewId="0">
      <selection activeCell="E17" sqref="E17:F17"/>
    </sheetView>
  </sheetViews>
  <sheetFormatPr defaultRowHeight="15" x14ac:dyDescent="0.25"/>
  <cols>
    <col min="1" max="1" width="5.7109375" style="1" customWidth="1"/>
    <col min="2" max="2" width="11.7109375" customWidth="1"/>
    <col min="3" max="3" width="2.42578125" style="1" customWidth="1"/>
    <col min="4" max="4" width="14.7109375" customWidth="1"/>
    <col min="5" max="5" width="4.7109375" style="1" customWidth="1"/>
    <col min="6" max="6" width="28" customWidth="1"/>
    <col min="7" max="7" width="7.7109375" style="1" customWidth="1"/>
    <col min="8" max="8" width="8.7109375" style="1" customWidth="1"/>
    <col min="9" max="9" width="27.7109375" customWidth="1"/>
    <col min="10" max="10" width="29.7109375" customWidth="1"/>
  </cols>
  <sheetData>
    <row r="2" spans="1:10" ht="15" customHeight="1" x14ac:dyDescent="0.3">
      <c r="A2" s="63" t="s">
        <v>13</v>
      </c>
      <c r="B2" s="63"/>
      <c r="C2" s="63"/>
      <c r="D2" s="63"/>
      <c r="E2" s="63"/>
    </row>
    <row r="3" spans="1:10" x14ac:dyDescent="0.25">
      <c r="A3" s="39" t="s">
        <v>21</v>
      </c>
      <c r="B3" s="64" t="s">
        <v>34</v>
      </c>
      <c r="C3" s="64"/>
      <c r="D3" s="64"/>
      <c r="E3" s="64"/>
      <c r="F3" s="64"/>
      <c r="G3" s="64"/>
      <c r="H3" s="64"/>
      <c r="I3" s="67" t="s">
        <v>22</v>
      </c>
      <c r="J3" s="68"/>
    </row>
    <row r="4" spans="1:10" x14ac:dyDescent="0.25">
      <c r="A4" s="5">
        <v>1</v>
      </c>
      <c r="B4" s="10" t="s">
        <v>47</v>
      </c>
      <c r="C4" s="11" t="s">
        <v>1</v>
      </c>
      <c r="D4" s="65" t="s">
        <v>64</v>
      </c>
      <c r="E4" s="65"/>
      <c r="F4" s="65"/>
      <c r="G4" s="65"/>
      <c r="H4" s="66"/>
      <c r="I4" s="10" t="s">
        <v>37</v>
      </c>
      <c r="J4" s="20"/>
    </row>
    <row r="5" spans="1:10" x14ac:dyDescent="0.25">
      <c r="A5" s="7"/>
      <c r="B5" s="16" t="s">
        <v>46</v>
      </c>
      <c r="C5" s="17"/>
      <c r="D5" s="38"/>
      <c r="E5" s="38"/>
      <c r="F5" s="38"/>
      <c r="G5" s="87" t="s">
        <v>36</v>
      </c>
      <c r="H5" s="88"/>
      <c r="I5" s="10"/>
      <c r="J5" s="20"/>
    </row>
    <row r="6" spans="1:10" x14ac:dyDescent="0.25">
      <c r="A6" s="5">
        <v>2</v>
      </c>
      <c r="B6" s="10" t="s">
        <v>45</v>
      </c>
      <c r="C6" s="11" t="s">
        <v>1</v>
      </c>
      <c r="D6" s="71" t="s">
        <v>65</v>
      </c>
      <c r="E6" s="11">
        <v>1</v>
      </c>
      <c r="F6" s="28" t="s">
        <v>2</v>
      </c>
      <c r="G6" s="44">
        <v>8</v>
      </c>
      <c r="H6" s="60" t="s">
        <v>87</v>
      </c>
      <c r="I6" s="74"/>
      <c r="J6" s="75"/>
    </row>
    <row r="7" spans="1:10" x14ac:dyDescent="0.25">
      <c r="A7" s="6"/>
      <c r="B7" s="12" t="s">
        <v>44</v>
      </c>
      <c r="C7" s="8"/>
      <c r="D7" s="72"/>
      <c r="E7" s="8">
        <v>2</v>
      </c>
      <c r="F7" s="2" t="s">
        <v>3</v>
      </c>
      <c r="G7" s="9">
        <v>8</v>
      </c>
      <c r="H7" s="41" t="s">
        <v>89</v>
      </c>
      <c r="I7" s="61"/>
      <c r="J7" s="62"/>
    </row>
    <row r="8" spans="1:10" x14ac:dyDescent="0.25">
      <c r="A8" s="6"/>
      <c r="B8" s="12"/>
      <c r="C8" s="8"/>
      <c r="D8" s="72"/>
      <c r="E8" s="47">
        <v>3</v>
      </c>
      <c r="F8" s="48" t="s">
        <v>23</v>
      </c>
      <c r="G8" s="49">
        <v>8</v>
      </c>
      <c r="H8" s="41" t="s">
        <v>91</v>
      </c>
      <c r="I8" s="61" t="s">
        <v>52</v>
      </c>
      <c r="J8" s="62"/>
    </row>
    <row r="9" spans="1:10" x14ac:dyDescent="0.25">
      <c r="A9" s="6"/>
      <c r="B9" s="12"/>
      <c r="C9" s="8"/>
      <c r="D9" s="72"/>
      <c r="E9" s="8">
        <v>4</v>
      </c>
      <c r="F9" s="2" t="s">
        <v>5</v>
      </c>
      <c r="G9" s="9">
        <v>8</v>
      </c>
      <c r="H9" s="41"/>
      <c r="I9" s="61" t="s">
        <v>53</v>
      </c>
      <c r="J9" s="62"/>
    </row>
    <row r="10" spans="1:10" x14ac:dyDescent="0.25">
      <c r="A10" s="6"/>
      <c r="B10" s="12"/>
      <c r="C10" s="8"/>
      <c r="D10" s="72"/>
      <c r="E10" s="8">
        <v>5</v>
      </c>
      <c r="F10" s="2" t="s">
        <v>7</v>
      </c>
      <c r="G10" s="9">
        <v>8</v>
      </c>
      <c r="H10" s="41"/>
      <c r="I10" s="61" t="s">
        <v>54</v>
      </c>
      <c r="J10" s="62"/>
    </row>
    <row r="11" spans="1:10" x14ac:dyDescent="0.25">
      <c r="A11" s="6"/>
      <c r="B11" s="12"/>
      <c r="C11" s="8"/>
      <c r="D11" s="72"/>
      <c r="E11" s="8">
        <v>6</v>
      </c>
      <c r="F11" s="2" t="s">
        <v>8</v>
      </c>
      <c r="G11" s="9">
        <v>8</v>
      </c>
      <c r="H11" s="41"/>
      <c r="I11" s="61" t="s">
        <v>55</v>
      </c>
      <c r="J11" s="62"/>
    </row>
    <row r="12" spans="1:10" x14ac:dyDescent="0.25">
      <c r="A12" s="6"/>
      <c r="B12" s="12"/>
      <c r="C12" s="8"/>
      <c r="D12" s="72"/>
      <c r="E12" s="8">
        <v>7</v>
      </c>
      <c r="F12" s="2" t="s">
        <v>9</v>
      </c>
      <c r="G12" s="9">
        <v>8</v>
      </c>
      <c r="H12" s="41"/>
      <c r="I12" s="78" t="s">
        <v>56</v>
      </c>
      <c r="J12" s="70"/>
    </row>
    <row r="13" spans="1:10" x14ac:dyDescent="0.25">
      <c r="A13" s="6"/>
      <c r="B13" s="12"/>
      <c r="C13" s="8"/>
      <c r="D13" s="72"/>
      <c r="E13" s="8">
        <v>8</v>
      </c>
      <c r="F13" s="2" t="s">
        <v>10</v>
      </c>
      <c r="G13" s="9">
        <v>8</v>
      </c>
      <c r="H13" s="41"/>
      <c r="I13" s="78" t="s">
        <v>57</v>
      </c>
      <c r="J13" s="70"/>
    </row>
    <row r="14" spans="1:10" x14ac:dyDescent="0.25">
      <c r="A14" s="6"/>
      <c r="B14" s="12"/>
      <c r="C14" s="8"/>
      <c r="D14" s="72"/>
      <c r="E14" s="8">
        <v>9</v>
      </c>
      <c r="F14" s="2" t="s">
        <v>11</v>
      </c>
      <c r="G14" s="9">
        <v>8</v>
      </c>
      <c r="H14" s="41"/>
      <c r="I14" s="61"/>
      <c r="J14" s="62"/>
    </row>
    <row r="15" spans="1:10" x14ac:dyDescent="0.25">
      <c r="A15" s="6"/>
      <c r="B15" s="12"/>
      <c r="C15" s="8"/>
      <c r="D15" s="72"/>
      <c r="E15" s="8">
        <v>10</v>
      </c>
      <c r="F15" s="30" t="s">
        <v>66</v>
      </c>
      <c r="G15" s="9">
        <v>8</v>
      </c>
      <c r="H15" s="41"/>
      <c r="I15" s="61"/>
      <c r="J15" s="62"/>
    </row>
    <row r="16" spans="1:10" x14ac:dyDescent="0.25">
      <c r="A16" s="6"/>
      <c r="B16" s="12"/>
      <c r="C16" s="8"/>
      <c r="D16" s="72"/>
      <c r="E16" s="8">
        <v>11</v>
      </c>
      <c r="F16" s="2" t="s">
        <v>50</v>
      </c>
      <c r="G16" s="9"/>
      <c r="H16" s="41"/>
      <c r="I16" s="61"/>
      <c r="J16" s="62"/>
    </row>
    <row r="17" spans="1:13" x14ac:dyDescent="0.25">
      <c r="A17" s="6"/>
      <c r="B17" s="12"/>
      <c r="C17" s="8"/>
      <c r="D17" s="72"/>
      <c r="E17" s="8"/>
      <c r="F17" s="2"/>
      <c r="G17" s="9"/>
      <c r="H17" s="41"/>
      <c r="I17" s="61"/>
      <c r="J17" s="62"/>
    </row>
    <row r="18" spans="1:13" x14ac:dyDescent="0.25">
      <c r="A18" s="6"/>
      <c r="B18" s="12"/>
      <c r="C18" s="8"/>
      <c r="D18" s="72"/>
      <c r="E18" s="8"/>
      <c r="F18" s="2"/>
      <c r="G18" s="9"/>
      <c r="H18" s="41"/>
      <c r="I18" s="43"/>
      <c r="J18" s="13"/>
    </row>
    <row r="19" spans="1:13" x14ac:dyDescent="0.25">
      <c r="A19" s="6"/>
      <c r="B19" s="12"/>
      <c r="C19" s="8"/>
      <c r="D19" s="73"/>
      <c r="E19" s="8"/>
      <c r="F19" s="2"/>
      <c r="G19" s="9"/>
      <c r="H19" s="41"/>
      <c r="I19" s="76"/>
      <c r="J19" s="77"/>
    </row>
    <row r="20" spans="1:13" x14ac:dyDescent="0.25">
      <c r="A20" s="5">
        <v>3</v>
      </c>
      <c r="B20" s="10" t="s">
        <v>15</v>
      </c>
      <c r="C20" s="11"/>
      <c r="D20" s="28"/>
      <c r="E20" s="11"/>
      <c r="F20" s="28"/>
      <c r="G20" s="11"/>
      <c r="H20" s="29"/>
      <c r="I20" s="10"/>
      <c r="J20" s="20"/>
    </row>
    <row r="21" spans="1:13" x14ac:dyDescent="0.25">
      <c r="A21" s="6"/>
      <c r="B21" s="12"/>
      <c r="C21" s="8" t="s">
        <v>1</v>
      </c>
      <c r="D21" s="3" t="s">
        <v>16</v>
      </c>
      <c r="E21" s="81" t="s">
        <v>43</v>
      </c>
      <c r="F21" s="82"/>
      <c r="G21" s="82"/>
      <c r="H21" s="83"/>
      <c r="I21" s="35">
        <v>800000000</v>
      </c>
      <c r="J21" s="21"/>
    </row>
    <row r="22" spans="1:13" x14ac:dyDescent="0.25">
      <c r="A22" s="6"/>
      <c r="B22" s="12"/>
      <c r="C22" s="8" t="s">
        <v>1</v>
      </c>
      <c r="D22" s="3" t="s">
        <v>17</v>
      </c>
      <c r="E22" s="8"/>
      <c r="F22" s="2"/>
      <c r="G22" s="8"/>
      <c r="H22" s="13"/>
      <c r="I22" s="36">
        <v>0.12</v>
      </c>
      <c r="J22" s="21"/>
    </row>
    <row r="23" spans="1:13" x14ac:dyDescent="0.25">
      <c r="A23" s="6"/>
      <c r="B23" s="12"/>
      <c r="C23" s="8" t="s">
        <v>1</v>
      </c>
      <c r="D23" s="3" t="s">
        <v>18</v>
      </c>
      <c r="E23" s="81" t="s">
        <v>38</v>
      </c>
      <c r="F23" s="82"/>
      <c r="G23" s="82"/>
      <c r="H23" s="83"/>
      <c r="I23" s="26"/>
      <c r="J23" s="21"/>
    </row>
    <row r="24" spans="1:13" x14ac:dyDescent="0.25">
      <c r="A24" s="6"/>
      <c r="B24" s="12"/>
      <c r="C24" s="8"/>
      <c r="D24" s="2"/>
      <c r="E24" s="8">
        <v>1</v>
      </c>
      <c r="F24" s="2" t="s">
        <v>48</v>
      </c>
      <c r="G24" s="14">
        <v>5</v>
      </c>
      <c r="H24" s="13" t="s">
        <v>25</v>
      </c>
      <c r="I24" s="22">
        <f>G24/1000*2325*(60*60*24*30*12)</f>
        <v>361584000</v>
      </c>
      <c r="J24" s="21" t="s">
        <v>61</v>
      </c>
    </row>
    <row r="25" spans="1:13" x14ac:dyDescent="0.25">
      <c r="A25" s="6"/>
      <c r="B25" s="12"/>
      <c r="C25" s="8"/>
      <c r="D25" s="2"/>
      <c r="E25" s="8">
        <v>2</v>
      </c>
      <c r="F25" s="2" t="s">
        <v>49</v>
      </c>
      <c r="G25" s="8">
        <v>30</v>
      </c>
      <c r="H25" s="13" t="s">
        <v>42</v>
      </c>
      <c r="I25" s="22">
        <f>G25*30*12*1467</f>
        <v>15843600</v>
      </c>
      <c r="J25" s="21" t="s">
        <v>60</v>
      </c>
      <c r="K25" s="33"/>
      <c r="L25" s="33"/>
      <c r="M25" s="33"/>
    </row>
    <row r="26" spans="1:13" x14ac:dyDescent="0.25">
      <c r="A26" s="6"/>
      <c r="B26" s="12"/>
      <c r="C26" s="8"/>
      <c r="D26" s="2"/>
      <c r="E26" s="8">
        <v>3</v>
      </c>
      <c r="F26" s="2" t="s">
        <v>50</v>
      </c>
      <c r="G26" s="8"/>
      <c r="H26" s="13"/>
      <c r="I26" s="22"/>
      <c r="J26" s="21"/>
      <c r="K26" s="33"/>
      <c r="L26" s="33"/>
      <c r="M26" s="33"/>
    </row>
    <row r="27" spans="1:13" x14ac:dyDescent="0.25">
      <c r="A27" s="6"/>
      <c r="B27" s="12"/>
      <c r="C27" s="8"/>
      <c r="D27" s="2"/>
      <c r="E27" s="8"/>
      <c r="F27" s="2"/>
      <c r="G27" s="69" t="s">
        <v>62</v>
      </c>
      <c r="H27" s="70"/>
      <c r="I27" s="45">
        <f>SUM(I24:I26)</f>
        <v>377427600</v>
      </c>
      <c r="J27" s="21"/>
    </row>
    <row r="28" spans="1:13" x14ac:dyDescent="0.25">
      <c r="A28" s="6"/>
      <c r="B28" s="12"/>
      <c r="C28" s="8" t="s">
        <v>1</v>
      </c>
      <c r="D28" s="3" t="s">
        <v>19</v>
      </c>
      <c r="E28" s="84" t="s">
        <v>39</v>
      </c>
      <c r="F28" s="85"/>
      <c r="G28" s="85"/>
      <c r="H28" s="86"/>
      <c r="I28" s="34"/>
      <c r="J28" s="21"/>
    </row>
    <row r="29" spans="1:13" x14ac:dyDescent="0.25">
      <c r="A29" s="6"/>
      <c r="B29" s="12"/>
      <c r="C29" s="9"/>
      <c r="D29" s="30"/>
      <c r="E29" s="8">
        <v>1</v>
      </c>
      <c r="F29" s="2" t="s">
        <v>40</v>
      </c>
      <c r="G29" s="31"/>
      <c r="H29" s="32"/>
      <c r="I29" s="22">
        <f>12*4500000</f>
        <v>54000000</v>
      </c>
      <c r="J29" s="21" t="s">
        <v>58</v>
      </c>
    </row>
    <row r="30" spans="1:13" x14ac:dyDescent="0.25">
      <c r="A30" s="6"/>
      <c r="B30" s="12"/>
      <c r="C30" s="9"/>
      <c r="D30" s="30"/>
      <c r="E30" s="8">
        <v>2</v>
      </c>
      <c r="F30" s="2" t="s">
        <v>41</v>
      </c>
      <c r="G30" s="8"/>
      <c r="H30" s="13"/>
      <c r="I30" s="22">
        <v>10000000</v>
      </c>
      <c r="J30" s="21" t="s">
        <v>59</v>
      </c>
    </row>
    <row r="31" spans="1:13" x14ac:dyDescent="0.25">
      <c r="A31" s="6"/>
      <c r="B31" s="12"/>
      <c r="C31" s="9"/>
      <c r="D31" s="30"/>
      <c r="E31" s="8">
        <v>3</v>
      </c>
      <c r="F31" s="30" t="s">
        <v>50</v>
      </c>
      <c r="G31" s="8"/>
      <c r="H31" s="13"/>
      <c r="I31" s="22"/>
      <c r="J31" s="21"/>
    </row>
    <row r="32" spans="1:13" x14ac:dyDescent="0.25">
      <c r="A32" s="7"/>
      <c r="B32" s="16"/>
      <c r="C32" s="17"/>
      <c r="D32" s="18"/>
      <c r="E32" s="17"/>
      <c r="F32" s="18"/>
      <c r="G32" s="79" t="s">
        <v>63</v>
      </c>
      <c r="H32" s="80"/>
      <c r="I32" s="46">
        <f>SUM(I29:I31)</f>
        <v>64000000</v>
      </c>
      <c r="J32" s="27"/>
    </row>
    <row r="33" spans="1:10" x14ac:dyDescent="0.25">
      <c r="A33" s="5">
        <v>4</v>
      </c>
      <c r="B33" s="10" t="s">
        <v>20</v>
      </c>
      <c r="C33" s="11"/>
      <c r="D33" s="28"/>
      <c r="E33" s="11"/>
      <c r="F33" s="28"/>
      <c r="G33" s="11"/>
      <c r="H33" s="29"/>
      <c r="I33" s="10"/>
      <c r="J33" s="20"/>
    </row>
    <row r="34" spans="1:10" x14ac:dyDescent="0.25">
      <c r="A34" s="6"/>
      <c r="B34" s="12"/>
      <c r="C34" s="8" t="s">
        <v>1</v>
      </c>
      <c r="D34" s="2" t="s">
        <v>35</v>
      </c>
      <c r="E34" s="8"/>
      <c r="F34" s="2"/>
      <c r="G34" s="8"/>
      <c r="H34" s="13"/>
      <c r="I34" s="45">
        <f>I27-I32</f>
        <v>313427600</v>
      </c>
      <c r="J34" s="21"/>
    </row>
    <row r="35" spans="1:10" x14ac:dyDescent="0.25">
      <c r="A35" s="6"/>
      <c r="B35" s="12"/>
      <c r="C35" s="8"/>
      <c r="D35" s="2" t="s">
        <v>17</v>
      </c>
      <c r="E35" s="8"/>
      <c r="F35" s="2"/>
      <c r="G35" s="15">
        <f>1+I22</f>
        <v>1.1200000000000001</v>
      </c>
      <c r="H35" s="13"/>
      <c r="I35" s="12"/>
      <c r="J35" s="21"/>
    </row>
    <row r="36" spans="1:10" x14ac:dyDescent="0.25">
      <c r="A36" s="6"/>
      <c r="B36" s="12"/>
      <c r="C36" s="8"/>
      <c r="D36" s="2"/>
      <c r="E36" s="8"/>
      <c r="F36" s="2"/>
      <c r="G36" s="8" t="s">
        <v>26</v>
      </c>
      <c r="H36" s="13">
        <v>1</v>
      </c>
      <c r="I36" s="23">
        <f>I34</f>
        <v>313427600</v>
      </c>
      <c r="J36" s="24">
        <f>I$36/(G$35^H36)</f>
        <v>279846071.4285714</v>
      </c>
    </row>
    <row r="37" spans="1:10" x14ac:dyDescent="0.25">
      <c r="A37" s="6"/>
      <c r="B37" s="12"/>
      <c r="C37" s="8"/>
      <c r="D37" s="2"/>
      <c r="E37" s="8"/>
      <c r="F37" s="2"/>
      <c r="G37" s="8"/>
      <c r="H37" s="13">
        <v>2</v>
      </c>
      <c r="I37" s="23">
        <f>I$36</f>
        <v>313427600</v>
      </c>
      <c r="J37" s="24">
        <f>I$36/(G$35^H37)</f>
        <v>249862563.77551016</v>
      </c>
    </row>
    <row r="38" spans="1:10" x14ac:dyDescent="0.25">
      <c r="A38" s="6"/>
      <c r="B38" s="12"/>
      <c r="C38" s="8"/>
      <c r="D38" s="8"/>
      <c r="E38" s="8"/>
      <c r="F38" s="2"/>
      <c r="G38" s="8"/>
      <c r="H38" s="13">
        <v>3</v>
      </c>
      <c r="I38" s="23">
        <f t="shared" ref="I38:I43" si="0">I$36</f>
        <v>313427600</v>
      </c>
      <c r="J38" s="24">
        <f t="shared" ref="J38:J43" si="1">I$36/(G$35^H38)</f>
        <v>223091574.79956263</v>
      </c>
    </row>
    <row r="39" spans="1:10" x14ac:dyDescent="0.25">
      <c r="A39" s="6"/>
      <c r="B39" s="12"/>
      <c r="C39" s="8"/>
      <c r="D39" s="8"/>
      <c r="E39" s="8"/>
      <c r="F39" s="2"/>
      <c r="G39" s="8"/>
      <c r="H39" s="13">
        <v>4</v>
      </c>
      <c r="I39" s="23">
        <f t="shared" si="0"/>
        <v>313427600</v>
      </c>
      <c r="J39" s="24">
        <f t="shared" si="1"/>
        <v>199188906.07103807</v>
      </c>
    </row>
    <row r="40" spans="1:10" x14ac:dyDescent="0.25">
      <c r="A40" s="6"/>
      <c r="B40" s="12"/>
      <c r="C40" s="8"/>
      <c r="D40" s="8"/>
      <c r="E40" s="8"/>
      <c r="F40" s="2"/>
      <c r="G40" s="8"/>
      <c r="H40" s="13">
        <v>5</v>
      </c>
      <c r="I40" s="23">
        <f t="shared" si="0"/>
        <v>313427600</v>
      </c>
      <c r="J40" s="24">
        <f t="shared" si="1"/>
        <v>177847237.56342682</v>
      </c>
    </row>
    <row r="41" spans="1:10" x14ac:dyDescent="0.25">
      <c r="A41" s="6"/>
      <c r="B41" s="12"/>
      <c r="C41" s="8"/>
      <c r="D41" s="8"/>
      <c r="E41" s="8"/>
      <c r="F41" s="2"/>
      <c r="G41" s="8"/>
      <c r="H41" s="13">
        <v>6</v>
      </c>
      <c r="I41" s="23">
        <f t="shared" si="0"/>
        <v>313427600</v>
      </c>
      <c r="J41" s="24">
        <f t="shared" si="1"/>
        <v>158792176.39591679</v>
      </c>
    </row>
    <row r="42" spans="1:10" x14ac:dyDescent="0.25">
      <c r="A42" s="6"/>
      <c r="B42" s="12"/>
      <c r="C42" s="8"/>
      <c r="D42" s="8" t="s">
        <v>28</v>
      </c>
      <c r="E42" s="8"/>
      <c r="F42" s="2"/>
      <c r="G42" s="8"/>
      <c r="H42" s="13">
        <v>7</v>
      </c>
      <c r="I42" s="23">
        <f t="shared" si="0"/>
        <v>313427600</v>
      </c>
      <c r="J42" s="24">
        <f t="shared" si="1"/>
        <v>141778728.92492571</v>
      </c>
    </row>
    <row r="43" spans="1:10" x14ac:dyDescent="0.25">
      <c r="A43" s="6"/>
      <c r="B43" s="12"/>
      <c r="C43" s="8"/>
      <c r="D43" s="8" t="s">
        <v>27</v>
      </c>
      <c r="E43" s="4">
        <v>5</v>
      </c>
      <c r="F43" s="54" t="s">
        <v>33</v>
      </c>
      <c r="G43" s="8"/>
      <c r="H43" s="13">
        <v>8</v>
      </c>
      <c r="I43" s="23">
        <f t="shared" si="0"/>
        <v>313427600</v>
      </c>
      <c r="J43" s="24">
        <f t="shared" si="1"/>
        <v>126588150.82582651</v>
      </c>
    </row>
    <row r="44" spans="1:10" x14ac:dyDescent="0.25">
      <c r="A44" s="6"/>
      <c r="B44" s="12"/>
      <c r="C44" s="8"/>
      <c r="D44" s="2"/>
      <c r="E44" s="4">
        <v>4</v>
      </c>
      <c r="F44" s="54" t="s">
        <v>32</v>
      </c>
      <c r="G44" s="8"/>
      <c r="H44" s="13"/>
      <c r="I44" s="23"/>
      <c r="J44" s="56">
        <f>SUM(J36:J43)</f>
        <v>1556995409.7847779</v>
      </c>
    </row>
    <row r="45" spans="1:10" x14ac:dyDescent="0.25">
      <c r="A45" s="6"/>
      <c r="B45" s="12"/>
      <c r="C45" s="8"/>
      <c r="D45" s="2"/>
      <c r="E45" s="4">
        <v>3</v>
      </c>
      <c r="F45" s="54" t="s">
        <v>31</v>
      </c>
      <c r="G45" s="8"/>
      <c r="H45" s="51" t="s">
        <v>0</v>
      </c>
      <c r="I45" s="52">
        <f>J44/I21</f>
        <v>1.9462442622309724</v>
      </c>
      <c r="J45" s="21"/>
    </row>
    <row r="46" spans="1:10" x14ac:dyDescent="0.25">
      <c r="A46" s="6"/>
      <c r="B46" s="12"/>
      <c r="C46" s="8"/>
      <c r="D46" s="2"/>
      <c r="E46" s="4">
        <v>2</v>
      </c>
      <c r="F46" s="54" t="s">
        <v>29</v>
      </c>
      <c r="G46" s="8"/>
      <c r="H46" s="57" t="s">
        <v>27</v>
      </c>
      <c r="I46" s="42">
        <v>3</v>
      </c>
      <c r="J46" s="21"/>
    </row>
    <row r="47" spans="1:10" x14ac:dyDescent="0.25">
      <c r="A47" s="6"/>
      <c r="B47" s="12"/>
      <c r="C47" s="8"/>
      <c r="D47" s="2"/>
      <c r="E47" s="4">
        <v>1</v>
      </c>
      <c r="F47" s="54" t="s">
        <v>30</v>
      </c>
      <c r="G47" s="9"/>
      <c r="H47" s="53"/>
      <c r="I47" s="25"/>
      <c r="J47" s="21"/>
    </row>
    <row r="48" spans="1:10" x14ac:dyDescent="0.25">
      <c r="A48" s="7"/>
      <c r="B48" s="16"/>
      <c r="C48" s="17"/>
      <c r="D48" s="18"/>
      <c r="E48" s="17"/>
      <c r="F48" s="18"/>
      <c r="G48" s="17"/>
      <c r="H48" s="19"/>
      <c r="I48" s="16"/>
      <c r="J48" s="27"/>
    </row>
  </sheetData>
  <mergeCells count="24">
    <mergeCell ref="A2:E2"/>
    <mergeCell ref="B3:H3"/>
    <mergeCell ref="I3:J3"/>
    <mergeCell ref="D4:H4"/>
    <mergeCell ref="G5:H5"/>
    <mergeCell ref="D6:D19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9:J19"/>
    <mergeCell ref="E21:H21"/>
    <mergeCell ref="G27:H27"/>
    <mergeCell ref="E28:H28"/>
    <mergeCell ref="G32:H32"/>
    <mergeCell ref="E23:H2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4"/>
  <sheetViews>
    <sheetView workbookViewId="0">
      <selection activeCell="F15" sqref="F15"/>
    </sheetView>
  </sheetViews>
  <sheetFormatPr defaultRowHeight="15" x14ac:dyDescent="0.25"/>
  <cols>
    <col min="1" max="1" width="5.7109375" style="1" customWidth="1"/>
    <col min="2" max="2" width="11.7109375" customWidth="1"/>
    <col min="3" max="3" width="2.42578125" style="1" customWidth="1"/>
    <col min="4" max="4" width="14.7109375" customWidth="1"/>
    <col min="5" max="5" width="4.7109375" style="1" customWidth="1"/>
    <col min="6" max="6" width="28" customWidth="1"/>
    <col min="7" max="8" width="7.7109375" style="1" customWidth="1"/>
    <col min="9" max="9" width="27.7109375" customWidth="1"/>
    <col min="10" max="10" width="29.7109375" customWidth="1"/>
  </cols>
  <sheetData>
    <row r="2" spans="1:10" x14ac:dyDescent="0.25">
      <c r="A2" s="63" t="s">
        <v>13</v>
      </c>
      <c r="B2" s="63"/>
      <c r="C2" s="63"/>
      <c r="D2" s="63"/>
      <c r="E2" s="63"/>
    </row>
    <row r="3" spans="1:10" x14ac:dyDescent="0.25">
      <c r="A3" s="39" t="s">
        <v>21</v>
      </c>
      <c r="B3" s="64" t="s">
        <v>34</v>
      </c>
      <c r="C3" s="64"/>
      <c r="D3" s="64"/>
      <c r="E3" s="64"/>
      <c r="F3" s="64"/>
      <c r="G3" s="64"/>
      <c r="H3" s="64"/>
      <c r="I3" s="67" t="s">
        <v>22</v>
      </c>
      <c r="J3" s="68"/>
    </row>
    <row r="4" spans="1:10" x14ac:dyDescent="0.25">
      <c r="A4" s="5">
        <v>1</v>
      </c>
      <c r="B4" s="10" t="s">
        <v>47</v>
      </c>
      <c r="C4" s="11" t="s">
        <v>1</v>
      </c>
      <c r="D4" s="65" t="s">
        <v>73</v>
      </c>
      <c r="E4" s="65"/>
      <c r="F4" s="65"/>
      <c r="G4" s="65"/>
      <c r="H4" s="66"/>
      <c r="I4" s="10" t="s">
        <v>37</v>
      </c>
      <c r="J4" s="20"/>
    </row>
    <row r="5" spans="1:10" x14ac:dyDescent="0.25">
      <c r="A5" s="7"/>
      <c r="B5" s="16" t="s">
        <v>46</v>
      </c>
      <c r="C5" s="17"/>
      <c r="D5" s="38"/>
      <c r="E5" s="38"/>
      <c r="F5" s="38"/>
      <c r="G5" s="87" t="s">
        <v>36</v>
      </c>
      <c r="H5" s="88"/>
      <c r="I5" s="10"/>
      <c r="J5" s="20"/>
    </row>
    <row r="6" spans="1:10" x14ac:dyDescent="0.25">
      <c r="A6" s="5">
        <v>2</v>
      </c>
      <c r="B6" s="10" t="s">
        <v>45</v>
      </c>
      <c r="C6" s="11" t="s">
        <v>1</v>
      </c>
      <c r="D6" s="71" t="s">
        <v>83</v>
      </c>
      <c r="E6" s="11">
        <v>1</v>
      </c>
      <c r="F6" s="28" t="s">
        <v>67</v>
      </c>
      <c r="G6" s="44">
        <v>16</v>
      </c>
      <c r="H6" s="40"/>
      <c r="I6" s="74"/>
      <c r="J6" s="75"/>
    </row>
    <row r="7" spans="1:10" x14ac:dyDescent="0.25">
      <c r="A7" s="6"/>
      <c r="B7" s="12" t="s">
        <v>44</v>
      </c>
      <c r="C7" s="8"/>
      <c r="D7" s="72"/>
      <c r="E7" s="8">
        <v>2</v>
      </c>
      <c r="F7" s="2" t="s">
        <v>68</v>
      </c>
      <c r="G7" s="9">
        <v>16</v>
      </c>
      <c r="H7" s="41"/>
      <c r="I7" s="61"/>
      <c r="J7" s="62"/>
    </row>
    <row r="8" spans="1:10" x14ac:dyDescent="0.25">
      <c r="A8" s="6"/>
      <c r="B8" s="12"/>
      <c r="C8" s="8"/>
      <c r="D8" s="72"/>
      <c r="E8" s="47">
        <v>3</v>
      </c>
      <c r="F8" s="48" t="s">
        <v>69</v>
      </c>
      <c r="G8" s="49">
        <v>16</v>
      </c>
      <c r="H8" s="50"/>
      <c r="I8" s="61" t="s">
        <v>52</v>
      </c>
      <c r="J8" s="62"/>
    </row>
    <row r="9" spans="1:10" x14ac:dyDescent="0.25">
      <c r="A9" s="6"/>
      <c r="B9" s="12"/>
      <c r="C9" s="8"/>
      <c r="D9" s="72"/>
      <c r="E9" s="8">
        <v>4</v>
      </c>
      <c r="F9" s="2" t="s">
        <v>70</v>
      </c>
      <c r="G9" s="9">
        <v>16</v>
      </c>
      <c r="H9" s="41"/>
      <c r="I9" s="61" t="s">
        <v>53</v>
      </c>
      <c r="J9" s="62"/>
    </row>
    <row r="10" spans="1:10" x14ac:dyDescent="0.25">
      <c r="A10" s="6"/>
      <c r="B10" s="12"/>
      <c r="C10" s="8"/>
      <c r="D10" s="72"/>
      <c r="E10" s="8">
        <v>5</v>
      </c>
      <c r="F10" s="2" t="s">
        <v>92</v>
      </c>
      <c r="G10" s="9">
        <v>16</v>
      </c>
      <c r="H10" s="41"/>
      <c r="I10" s="61" t="s">
        <v>54</v>
      </c>
      <c r="J10" s="62"/>
    </row>
    <row r="11" spans="1:10" x14ac:dyDescent="0.25">
      <c r="A11" s="6"/>
      <c r="B11" s="12"/>
      <c r="C11" s="8"/>
      <c r="D11" s="72"/>
      <c r="E11" s="8">
        <v>6</v>
      </c>
      <c r="F11" s="2" t="s">
        <v>71</v>
      </c>
      <c r="G11" s="9">
        <v>16</v>
      </c>
      <c r="H11" s="41"/>
      <c r="I11" s="61" t="s">
        <v>55</v>
      </c>
      <c r="J11" s="62"/>
    </row>
    <row r="12" spans="1:10" x14ac:dyDescent="0.25">
      <c r="A12" s="6"/>
      <c r="B12" s="12"/>
      <c r="C12" s="8"/>
      <c r="D12" s="72"/>
      <c r="E12" s="8">
        <v>7</v>
      </c>
      <c r="F12" s="2" t="s">
        <v>72</v>
      </c>
      <c r="G12" s="9">
        <v>16</v>
      </c>
      <c r="H12" s="41"/>
      <c r="I12" s="78" t="s">
        <v>56</v>
      </c>
      <c r="J12" s="70"/>
    </row>
    <row r="13" spans="1:10" x14ac:dyDescent="0.25">
      <c r="A13" s="6"/>
      <c r="B13" s="12"/>
      <c r="C13" s="8"/>
      <c r="D13" s="72"/>
      <c r="E13" s="8">
        <v>8</v>
      </c>
      <c r="F13" s="2" t="s">
        <v>93</v>
      </c>
      <c r="G13" s="9">
        <v>16</v>
      </c>
      <c r="H13" s="41"/>
      <c r="I13" s="78" t="s">
        <v>57</v>
      </c>
      <c r="J13" s="70"/>
    </row>
    <row r="14" spans="1:10" x14ac:dyDescent="0.25">
      <c r="A14" s="6"/>
      <c r="B14" s="12"/>
      <c r="C14" s="8"/>
      <c r="D14" s="72"/>
      <c r="E14" s="8">
        <v>9</v>
      </c>
      <c r="F14" s="30" t="s">
        <v>50</v>
      </c>
      <c r="G14" s="9"/>
      <c r="H14" s="41"/>
      <c r="I14" s="61"/>
      <c r="J14" s="62"/>
    </row>
    <row r="15" spans="1:10" x14ac:dyDescent="0.25">
      <c r="A15" s="6"/>
      <c r="B15" s="12"/>
      <c r="C15" s="8"/>
      <c r="D15" s="72"/>
      <c r="E15" s="8"/>
      <c r="F15" s="30"/>
      <c r="G15" s="9"/>
      <c r="H15" s="41"/>
      <c r="I15" s="58"/>
      <c r="J15" s="59"/>
    </row>
    <row r="16" spans="1:10" x14ac:dyDescent="0.25">
      <c r="A16" s="6"/>
      <c r="B16" s="12"/>
      <c r="C16" s="8"/>
      <c r="D16" s="72"/>
      <c r="E16" s="8"/>
      <c r="F16" s="30"/>
      <c r="G16" s="9"/>
      <c r="H16" s="41"/>
      <c r="I16" s="58"/>
      <c r="J16" s="59"/>
    </row>
    <row r="17" spans="1:13" x14ac:dyDescent="0.25">
      <c r="A17" s="6"/>
      <c r="B17" s="12"/>
      <c r="C17" s="8"/>
      <c r="D17" s="73"/>
      <c r="E17" s="8"/>
      <c r="F17" s="2"/>
      <c r="G17" s="9"/>
      <c r="H17" s="41"/>
      <c r="I17" s="76"/>
      <c r="J17" s="77"/>
    </row>
    <row r="18" spans="1:13" x14ac:dyDescent="0.25">
      <c r="A18" s="5">
        <v>3</v>
      </c>
      <c r="B18" s="10" t="s">
        <v>15</v>
      </c>
      <c r="C18" s="11"/>
      <c r="D18" s="28"/>
      <c r="E18" s="11"/>
      <c r="F18" s="28"/>
      <c r="G18" s="11"/>
      <c r="H18" s="29"/>
      <c r="I18" s="10"/>
      <c r="J18" s="20"/>
    </row>
    <row r="19" spans="1:13" x14ac:dyDescent="0.25">
      <c r="A19" s="6"/>
      <c r="B19" s="12"/>
      <c r="C19" s="8" t="s">
        <v>1</v>
      </c>
      <c r="D19" s="3" t="s">
        <v>16</v>
      </c>
      <c r="E19" s="81" t="s">
        <v>43</v>
      </c>
      <c r="F19" s="82"/>
      <c r="G19" s="82"/>
      <c r="H19" s="83"/>
      <c r="I19" s="35">
        <v>2100000000</v>
      </c>
      <c r="J19" s="21"/>
    </row>
    <row r="20" spans="1:13" x14ac:dyDescent="0.25">
      <c r="A20" s="6"/>
      <c r="B20" s="12"/>
      <c r="C20" s="8" t="s">
        <v>1</v>
      </c>
      <c r="D20" s="3" t="s">
        <v>17</v>
      </c>
      <c r="E20" s="8"/>
      <c r="F20" s="2"/>
      <c r="G20" s="8"/>
      <c r="H20" s="13"/>
      <c r="I20" s="36">
        <v>0.12</v>
      </c>
      <c r="J20" s="21"/>
    </row>
    <row r="21" spans="1:13" x14ac:dyDescent="0.25">
      <c r="A21" s="6"/>
      <c r="B21" s="12"/>
      <c r="C21" s="8" t="s">
        <v>1</v>
      </c>
      <c r="D21" s="3" t="s">
        <v>18</v>
      </c>
      <c r="E21" s="81" t="s">
        <v>38</v>
      </c>
      <c r="F21" s="82"/>
      <c r="G21" s="82"/>
      <c r="H21" s="83"/>
      <c r="I21" s="26"/>
      <c r="J21" s="21"/>
    </row>
    <row r="22" spans="1:13" x14ac:dyDescent="0.25">
      <c r="A22" s="6"/>
      <c r="B22" s="12"/>
      <c r="C22" s="8"/>
      <c r="D22" s="2"/>
      <c r="E22" s="8">
        <v>1</v>
      </c>
      <c r="F22" s="2" t="s">
        <v>48</v>
      </c>
      <c r="G22" s="14">
        <v>10</v>
      </c>
      <c r="H22" s="13" t="s">
        <v>25</v>
      </c>
      <c r="I22" s="22">
        <f>G22/1000*2325*(60*60*24*30*12)</f>
        <v>723168000</v>
      </c>
      <c r="J22" s="21" t="s">
        <v>61</v>
      </c>
    </row>
    <row r="23" spans="1:13" x14ac:dyDescent="0.25">
      <c r="A23" s="6"/>
      <c r="B23" s="12"/>
      <c r="C23" s="8"/>
      <c r="D23" s="2"/>
      <c r="E23" s="8">
        <v>2</v>
      </c>
      <c r="F23" s="2" t="s">
        <v>49</v>
      </c>
      <c r="G23" s="8">
        <v>100</v>
      </c>
      <c r="H23" s="13" t="s">
        <v>42</v>
      </c>
      <c r="I23" s="22">
        <f>G23*30*12*1467</f>
        <v>52812000</v>
      </c>
      <c r="J23" s="21" t="s">
        <v>60</v>
      </c>
      <c r="K23" s="33"/>
      <c r="L23" s="33"/>
      <c r="M23" s="33"/>
    </row>
    <row r="24" spans="1:13" x14ac:dyDescent="0.25">
      <c r="A24" s="6"/>
      <c r="B24" s="12"/>
      <c r="C24" s="8"/>
      <c r="D24" s="2"/>
      <c r="E24" s="8">
        <v>3</v>
      </c>
      <c r="F24" s="2" t="s">
        <v>50</v>
      </c>
      <c r="G24" s="8"/>
      <c r="H24" s="13"/>
      <c r="I24" s="22"/>
      <c r="J24" s="21"/>
      <c r="K24" s="33"/>
      <c r="L24" s="33"/>
      <c r="M24" s="33"/>
    </row>
    <row r="25" spans="1:13" x14ac:dyDescent="0.25">
      <c r="A25" s="6"/>
      <c r="B25" s="12"/>
      <c r="C25" s="8"/>
      <c r="D25" s="2"/>
      <c r="E25" s="8"/>
      <c r="F25" s="2"/>
      <c r="G25" s="69" t="s">
        <v>62</v>
      </c>
      <c r="H25" s="70"/>
      <c r="I25" s="45">
        <f>SUM(I22:I24)</f>
        <v>775980000</v>
      </c>
      <c r="J25" s="21"/>
    </row>
    <row r="26" spans="1:13" x14ac:dyDescent="0.25">
      <c r="A26" s="6"/>
      <c r="B26" s="12"/>
      <c r="C26" s="8" t="s">
        <v>1</v>
      </c>
      <c r="D26" s="3" t="s">
        <v>19</v>
      </c>
      <c r="E26" s="84" t="s">
        <v>39</v>
      </c>
      <c r="F26" s="85"/>
      <c r="G26" s="85"/>
      <c r="H26" s="86"/>
      <c r="I26" s="34"/>
      <c r="J26" s="21"/>
    </row>
    <row r="27" spans="1:13" x14ac:dyDescent="0.25">
      <c r="A27" s="6"/>
      <c r="B27" s="12"/>
      <c r="C27" s="9"/>
      <c r="D27" s="30"/>
      <c r="E27" s="8">
        <v>1</v>
      </c>
      <c r="F27" s="2" t="s">
        <v>40</v>
      </c>
      <c r="G27" s="31"/>
      <c r="H27" s="32"/>
      <c r="I27" s="22">
        <f>12*4500000</f>
        <v>54000000</v>
      </c>
      <c r="J27" s="21" t="s">
        <v>58</v>
      </c>
    </row>
    <row r="28" spans="1:13" x14ac:dyDescent="0.25">
      <c r="A28" s="6"/>
      <c r="B28" s="12"/>
      <c r="C28" s="9"/>
      <c r="D28" s="30"/>
      <c r="E28" s="8">
        <v>2</v>
      </c>
      <c r="F28" s="2" t="s">
        <v>41</v>
      </c>
      <c r="G28" s="8"/>
      <c r="H28" s="13"/>
      <c r="I28" s="22">
        <v>20000000</v>
      </c>
      <c r="J28" s="21" t="s">
        <v>59</v>
      </c>
    </row>
    <row r="29" spans="1:13" x14ac:dyDescent="0.25">
      <c r="A29" s="6"/>
      <c r="B29" s="12"/>
      <c r="C29" s="9"/>
      <c r="D29" s="30"/>
      <c r="E29" s="8">
        <v>3</v>
      </c>
      <c r="F29" s="30" t="s">
        <v>50</v>
      </c>
      <c r="G29" s="8"/>
      <c r="H29" s="13"/>
      <c r="I29" s="22"/>
      <c r="J29" s="21"/>
    </row>
    <row r="30" spans="1:13" x14ac:dyDescent="0.25">
      <c r="A30" s="7"/>
      <c r="B30" s="16"/>
      <c r="C30" s="17"/>
      <c r="D30" s="18"/>
      <c r="E30" s="17"/>
      <c r="F30" s="18"/>
      <c r="G30" s="79" t="s">
        <v>63</v>
      </c>
      <c r="H30" s="80"/>
      <c r="I30" s="46">
        <f>SUM(I27:I29)</f>
        <v>74000000</v>
      </c>
      <c r="J30" s="27"/>
    </row>
    <row r="31" spans="1:13" x14ac:dyDescent="0.25">
      <c r="A31" s="5">
        <v>4</v>
      </c>
      <c r="B31" s="10" t="s">
        <v>20</v>
      </c>
      <c r="C31" s="11"/>
      <c r="D31" s="28"/>
      <c r="E31" s="11"/>
      <c r="F31" s="28"/>
      <c r="G31" s="11"/>
      <c r="H31" s="29"/>
      <c r="I31" s="10"/>
      <c r="J31" s="20"/>
    </row>
    <row r="32" spans="1:13" x14ac:dyDescent="0.25">
      <c r="A32" s="6"/>
      <c r="B32" s="12"/>
      <c r="C32" s="8" t="s">
        <v>1</v>
      </c>
      <c r="D32" s="2" t="s">
        <v>35</v>
      </c>
      <c r="E32" s="8"/>
      <c r="F32" s="2"/>
      <c r="G32" s="8"/>
      <c r="H32" s="13"/>
      <c r="I32" s="45">
        <f>I25-I30</f>
        <v>701980000</v>
      </c>
      <c r="J32" s="21"/>
    </row>
    <row r="33" spans="1:10" x14ac:dyDescent="0.25">
      <c r="A33" s="6"/>
      <c r="B33" s="12"/>
      <c r="C33" s="8"/>
      <c r="D33" s="2" t="s">
        <v>17</v>
      </c>
      <c r="E33" s="8"/>
      <c r="F33" s="2"/>
      <c r="G33" s="15">
        <f>1+I20</f>
        <v>1.1200000000000001</v>
      </c>
      <c r="H33" s="13"/>
      <c r="I33" s="12"/>
      <c r="J33" s="21"/>
    </row>
    <row r="34" spans="1:10" x14ac:dyDescent="0.25">
      <c r="A34" s="6"/>
      <c r="B34" s="12"/>
      <c r="C34" s="8"/>
      <c r="D34" s="2"/>
      <c r="E34" s="8"/>
      <c r="F34" s="2"/>
      <c r="G34" s="8" t="s">
        <v>26</v>
      </c>
      <c r="H34" s="13">
        <v>1</v>
      </c>
      <c r="I34" s="23">
        <f>I32</f>
        <v>701980000</v>
      </c>
      <c r="J34" s="24">
        <f>I$34/(G$33^H34)</f>
        <v>626767857.14285707</v>
      </c>
    </row>
    <row r="35" spans="1:10" x14ac:dyDescent="0.25">
      <c r="A35" s="6"/>
      <c r="B35" s="12"/>
      <c r="C35" s="8"/>
      <c r="D35" s="2"/>
      <c r="E35" s="8"/>
      <c r="F35" s="2"/>
      <c r="G35" s="8"/>
      <c r="H35" s="13">
        <v>2</v>
      </c>
      <c r="I35" s="23">
        <f>I$34</f>
        <v>701980000</v>
      </c>
      <c r="J35" s="24">
        <f>I$34/(G$33^H35)</f>
        <v>559614158.16326523</v>
      </c>
    </row>
    <row r="36" spans="1:10" x14ac:dyDescent="0.25">
      <c r="A36" s="6"/>
      <c r="B36" s="12"/>
      <c r="C36" s="8"/>
      <c r="D36" s="8"/>
      <c r="E36" s="8"/>
      <c r="F36" s="2"/>
      <c r="G36" s="8"/>
      <c r="H36" s="13">
        <v>3</v>
      </c>
      <c r="I36" s="23">
        <f t="shared" ref="I36:I48" si="0">I$34</f>
        <v>701980000</v>
      </c>
      <c r="J36" s="24">
        <f t="shared" ref="J36:J49" si="1">I$34/(G$33^H36)</f>
        <v>499655498.36005819</v>
      </c>
    </row>
    <row r="37" spans="1:10" x14ac:dyDescent="0.25">
      <c r="A37" s="6"/>
      <c r="B37" s="12"/>
      <c r="C37" s="8"/>
      <c r="D37" s="8"/>
      <c r="E37" s="8"/>
      <c r="F37" s="2"/>
      <c r="G37" s="8"/>
      <c r="H37" s="13">
        <v>4</v>
      </c>
      <c r="I37" s="23">
        <f t="shared" si="0"/>
        <v>701980000</v>
      </c>
      <c r="J37" s="24">
        <f t="shared" si="1"/>
        <v>446120980.67862338</v>
      </c>
    </row>
    <row r="38" spans="1:10" x14ac:dyDescent="0.25">
      <c r="A38" s="6"/>
      <c r="B38" s="12"/>
      <c r="C38" s="8"/>
      <c r="D38" s="8"/>
      <c r="E38" s="8"/>
      <c r="F38" s="2"/>
      <c r="G38" s="8"/>
      <c r="H38" s="13">
        <v>5</v>
      </c>
      <c r="I38" s="23">
        <f t="shared" si="0"/>
        <v>701980000</v>
      </c>
      <c r="J38" s="24">
        <f t="shared" si="1"/>
        <v>398322304.1773423</v>
      </c>
    </row>
    <row r="39" spans="1:10" x14ac:dyDescent="0.25">
      <c r="A39" s="6"/>
      <c r="B39" s="12"/>
      <c r="C39" s="8"/>
      <c r="D39" s="8"/>
      <c r="E39" s="8"/>
      <c r="F39" s="2"/>
      <c r="G39" s="8"/>
      <c r="H39" s="13">
        <v>6</v>
      </c>
      <c r="I39" s="23">
        <f t="shared" ref="I39" si="2">I37</f>
        <v>701980000</v>
      </c>
      <c r="J39" s="24">
        <f t="shared" si="1"/>
        <v>355644914.44405556</v>
      </c>
    </row>
    <row r="40" spans="1:10" x14ac:dyDescent="0.25">
      <c r="A40" s="6"/>
      <c r="B40" s="12"/>
      <c r="C40" s="8"/>
      <c r="D40" s="9"/>
      <c r="E40" s="9"/>
      <c r="F40" s="30"/>
      <c r="G40" s="8"/>
      <c r="H40" s="13">
        <v>7</v>
      </c>
      <c r="I40" s="23">
        <f t="shared" ref="I40" si="3">I$34</f>
        <v>701980000</v>
      </c>
      <c r="J40" s="24">
        <f t="shared" si="1"/>
        <v>317540102.18219244</v>
      </c>
    </row>
    <row r="41" spans="1:10" x14ac:dyDescent="0.25">
      <c r="A41" s="6"/>
      <c r="B41" s="12"/>
      <c r="C41" s="8"/>
      <c r="D41" s="9"/>
      <c r="E41" s="9"/>
      <c r="F41" s="30"/>
      <c r="G41" s="8"/>
      <c r="H41" s="13">
        <v>8</v>
      </c>
      <c r="I41" s="23">
        <f t="shared" si="0"/>
        <v>701980000</v>
      </c>
      <c r="J41" s="24">
        <f t="shared" si="1"/>
        <v>283517948.37695754</v>
      </c>
    </row>
    <row r="42" spans="1:10" x14ac:dyDescent="0.25">
      <c r="A42" s="6"/>
      <c r="B42" s="12"/>
      <c r="C42" s="8"/>
      <c r="D42" s="9"/>
      <c r="E42" s="9"/>
      <c r="F42" s="30"/>
      <c r="G42" s="8"/>
      <c r="H42" s="13">
        <v>9</v>
      </c>
      <c r="I42" s="23">
        <f t="shared" si="0"/>
        <v>701980000</v>
      </c>
      <c r="J42" s="24">
        <f t="shared" si="1"/>
        <v>253141025.33656922</v>
      </c>
    </row>
    <row r="43" spans="1:10" x14ac:dyDescent="0.25">
      <c r="A43" s="6"/>
      <c r="B43" s="12"/>
      <c r="C43" s="8"/>
      <c r="D43" s="9"/>
      <c r="E43" s="9"/>
      <c r="F43" s="30"/>
      <c r="G43" s="8"/>
      <c r="H43" s="13">
        <v>10</v>
      </c>
      <c r="I43" s="23">
        <f t="shared" si="0"/>
        <v>701980000</v>
      </c>
      <c r="J43" s="24">
        <f t="shared" si="1"/>
        <v>226018772.62193677</v>
      </c>
    </row>
    <row r="44" spans="1:10" x14ac:dyDescent="0.25">
      <c r="A44" s="6"/>
      <c r="B44" s="12"/>
      <c r="C44" s="8"/>
      <c r="D44" s="9"/>
      <c r="E44" s="9"/>
      <c r="F44" s="30"/>
      <c r="G44" s="8"/>
      <c r="H44" s="13">
        <v>11</v>
      </c>
      <c r="I44" s="23">
        <f t="shared" ref="I44" si="4">I42</f>
        <v>701980000</v>
      </c>
      <c r="J44" s="24">
        <f t="shared" si="1"/>
        <v>201802475.55530065</v>
      </c>
    </row>
    <row r="45" spans="1:10" x14ac:dyDescent="0.25">
      <c r="A45" s="6"/>
      <c r="B45" s="12"/>
      <c r="C45" s="8"/>
      <c r="D45" s="9"/>
      <c r="E45" s="9"/>
      <c r="F45" s="30"/>
      <c r="G45" s="8"/>
      <c r="H45" s="13">
        <v>12</v>
      </c>
      <c r="I45" s="23">
        <f t="shared" ref="I45" si="5">I$34</f>
        <v>701980000</v>
      </c>
      <c r="J45" s="24">
        <f t="shared" si="1"/>
        <v>180180781.74580419</v>
      </c>
    </row>
    <row r="46" spans="1:10" x14ac:dyDescent="0.25">
      <c r="A46" s="6"/>
      <c r="B46" s="12"/>
      <c r="C46" s="8"/>
      <c r="D46" s="9"/>
      <c r="E46" s="9"/>
      <c r="F46" s="30"/>
      <c r="G46" s="8"/>
      <c r="H46" s="13">
        <v>13</v>
      </c>
      <c r="I46" s="23">
        <f t="shared" si="0"/>
        <v>701980000</v>
      </c>
      <c r="J46" s="24">
        <f t="shared" si="1"/>
        <v>160875697.98732513</v>
      </c>
    </row>
    <row r="47" spans="1:10" x14ac:dyDescent="0.25">
      <c r="A47" s="6"/>
      <c r="B47" s="12"/>
      <c r="C47" s="8"/>
      <c r="D47" s="9"/>
      <c r="E47" s="9"/>
      <c r="F47" s="30"/>
      <c r="G47" s="8"/>
      <c r="H47" s="13">
        <v>14</v>
      </c>
      <c r="I47" s="23">
        <f t="shared" si="0"/>
        <v>701980000</v>
      </c>
      <c r="J47" s="24">
        <f t="shared" si="1"/>
        <v>143639016.0601117</v>
      </c>
    </row>
    <row r="48" spans="1:10" x14ac:dyDescent="0.25">
      <c r="A48" s="6"/>
      <c r="B48" s="12"/>
      <c r="C48" s="8"/>
      <c r="D48" s="8" t="s">
        <v>28</v>
      </c>
      <c r="E48" s="8"/>
      <c r="F48" s="2"/>
      <c r="G48" s="8"/>
      <c r="H48" s="13">
        <v>15</v>
      </c>
      <c r="I48" s="23">
        <f t="shared" si="0"/>
        <v>701980000</v>
      </c>
      <c r="J48" s="24">
        <f t="shared" si="1"/>
        <v>128249121.48224261</v>
      </c>
    </row>
    <row r="49" spans="1:10" x14ac:dyDescent="0.25">
      <c r="A49" s="6"/>
      <c r="B49" s="12"/>
      <c r="C49" s="8"/>
      <c r="D49" s="8" t="s">
        <v>27</v>
      </c>
      <c r="E49" s="4">
        <v>5</v>
      </c>
      <c r="F49" s="54" t="s">
        <v>33</v>
      </c>
      <c r="G49" s="8"/>
      <c r="H49" s="13">
        <v>16</v>
      </c>
      <c r="I49" s="23">
        <f t="shared" ref="I49" si="6">I47</f>
        <v>701980000</v>
      </c>
      <c r="J49" s="24">
        <f t="shared" si="1"/>
        <v>114508144.18057375</v>
      </c>
    </row>
    <row r="50" spans="1:10" x14ac:dyDescent="0.25">
      <c r="A50" s="6"/>
      <c r="B50" s="12"/>
      <c r="C50" s="8"/>
      <c r="D50" s="2"/>
      <c r="E50" s="4">
        <v>4</v>
      </c>
      <c r="F50" s="54" t="s">
        <v>32</v>
      </c>
      <c r="G50" s="8"/>
      <c r="H50" s="13"/>
      <c r="I50" s="23"/>
      <c r="J50" s="56">
        <f>SUM(J34:J49)</f>
        <v>4895598798.4952154</v>
      </c>
    </row>
    <row r="51" spans="1:10" x14ac:dyDescent="0.25">
      <c r="A51" s="6"/>
      <c r="B51" s="12"/>
      <c r="C51" s="8"/>
      <c r="D51" s="2"/>
      <c r="E51" s="4">
        <v>3</v>
      </c>
      <c r="F51" s="54" t="s">
        <v>31</v>
      </c>
      <c r="G51" s="8"/>
      <c r="H51" s="51" t="s">
        <v>0</v>
      </c>
      <c r="I51" s="52">
        <f>J50/I19</f>
        <v>2.3312375230929598</v>
      </c>
      <c r="J51" s="21"/>
    </row>
    <row r="52" spans="1:10" x14ac:dyDescent="0.25">
      <c r="A52" s="6"/>
      <c r="B52" s="12"/>
      <c r="C52" s="8"/>
      <c r="D52" s="2"/>
      <c r="E52" s="4">
        <v>2</v>
      </c>
      <c r="F52" s="54" t="s">
        <v>29</v>
      </c>
      <c r="G52" s="8"/>
      <c r="H52" s="57" t="s">
        <v>27</v>
      </c>
      <c r="I52" s="42">
        <v>4</v>
      </c>
      <c r="J52" s="21"/>
    </row>
    <row r="53" spans="1:10" x14ac:dyDescent="0.25">
      <c r="A53" s="6"/>
      <c r="B53" s="12"/>
      <c r="C53" s="8"/>
      <c r="D53" s="2"/>
      <c r="E53" s="4">
        <v>1</v>
      </c>
      <c r="F53" s="54" t="s">
        <v>30</v>
      </c>
      <c r="G53" s="9"/>
      <c r="H53" s="53"/>
      <c r="I53" s="25"/>
      <c r="J53" s="21"/>
    </row>
    <row r="54" spans="1:10" x14ac:dyDescent="0.25">
      <c r="A54" s="7"/>
      <c r="B54" s="16"/>
      <c r="C54" s="17"/>
      <c r="D54" s="18"/>
      <c r="E54" s="17"/>
      <c r="F54" s="18"/>
      <c r="G54" s="17"/>
      <c r="H54" s="19"/>
      <c r="I54" s="16"/>
      <c r="J54" s="27"/>
    </row>
  </sheetData>
  <mergeCells count="21">
    <mergeCell ref="D6:D17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A2:E2"/>
    <mergeCell ref="B3:H3"/>
    <mergeCell ref="I3:J3"/>
    <mergeCell ref="D4:H4"/>
    <mergeCell ref="G5:H5"/>
    <mergeCell ref="E26:H26"/>
    <mergeCell ref="G30:H30"/>
    <mergeCell ref="I17:J17"/>
    <mergeCell ref="E19:H19"/>
    <mergeCell ref="E21:H21"/>
    <mergeCell ref="G25:H2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56"/>
  <sheetViews>
    <sheetView workbookViewId="0">
      <selection activeCell="F23" sqref="F23"/>
    </sheetView>
  </sheetViews>
  <sheetFormatPr defaultRowHeight="15" x14ac:dyDescent="0.25"/>
  <cols>
    <col min="1" max="1" width="5.7109375" style="1" customWidth="1"/>
    <col min="2" max="2" width="11.7109375" customWidth="1"/>
    <col min="3" max="3" width="2.42578125" style="1" customWidth="1"/>
    <col min="4" max="4" width="14.7109375" customWidth="1"/>
    <col min="5" max="5" width="4.7109375" style="1" customWidth="1"/>
    <col min="6" max="6" width="28" customWidth="1"/>
    <col min="7" max="8" width="7.7109375" style="1" customWidth="1"/>
    <col min="9" max="9" width="27.7109375" customWidth="1"/>
    <col min="10" max="10" width="29.7109375" customWidth="1"/>
  </cols>
  <sheetData>
    <row r="2" spans="1:10" x14ac:dyDescent="0.25">
      <c r="A2" s="63" t="s">
        <v>13</v>
      </c>
      <c r="B2" s="63"/>
      <c r="C2" s="63"/>
      <c r="D2" s="63"/>
      <c r="E2" s="63"/>
    </row>
    <row r="3" spans="1:10" x14ac:dyDescent="0.25">
      <c r="A3" s="39" t="s">
        <v>21</v>
      </c>
      <c r="B3" s="64" t="s">
        <v>34</v>
      </c>
      <c r="C3" s="64"/>
      <c r="D3" s="64"/>
      <c r="E3" s="64"/>
      <c r="F3" s="64"/>
      <c r="G3" s="64"/>
      <c r="H3" s="64"/>
      <c r="I3" s="67" t="s">
        <v>22</v>
      </c>
      <c r="J3" s="68"/>
    </row>
    <row r="4" spans="1:10" x14ac:dyDescent="0.25">
      <c r="A4" s="5">
        <v>1</v>
      </c>
      <c r="B4" s="10" t="s">
        <v>47</v>
      </c>
      <c r="C4" s="11" t="s">
        <v>1</v>
      </c>
      <c r="D4" s="65" t="s">
        <v>82</v>
      </c>
      <c r="E4" s="65"/>
      <c r="F4" s="65"/>
      <c r="G4" s="65"/>
      <c r="H4" s="66"/>
      <c r="I4" s="10" t="s">
        <v>37</v>
      </c>
      <c r="J4" s="20"/>
    </row>
    <row r="5" spans="1:10" x14ac:dyDescent="0.25">
      <c r="A5" s="7"/>
      <c r="B5" s="16" t="s">
        <v>46</v>
      </c>
      <c r="C5" s="17"/>
      <c r="D5" s="38"/>
      <c r="E5" s="38"/>
      <c r="F5" s="38"/>
      <c r="G5" s="87" t="s">
        <v>36</v>
      </c>
      <c r="H5" s="88"/>
      <c r="I5" s="10"/>
      <c r="J5" s="20"/>
    </row>
    <row r="6" spans="1:10" x14ac:dyDescent="0.25">
      <c r="A6" s="5">
        <v>2</v>
      </c>
      <c r="B6" s="10" t="s">
        <v>45</v>
      </c>
      <c r="C6" s="11" t="s">
        <v>1</v>
      </c>
      <c r="D6" s="71" t="s">
        <v>14</v>
      </c>
      <c r="E6" s="11">
        <v>1</v>
      </c>
      <c r="F6" s="28" t="s">
        <v>74</v>
      </c>
      <c r="G6" s="44">
        <v>20</v>
      </c>
      <c r="H6" s="40"/>
      <c r="I6" s="74"/>
      <c r="J6" s="75"/>
    </row>
    <row r="7" spans="1:10" x14ac:dyDescent="0.25">
      <c r="A7" s="6"/>
      <c r="B7" s="12" t="s">
        <v>44</v>
      </c>
      <c r="C7" s="8"/>
      <c r="D7" s="72"/>
      <c r="E7" s="8">
        <v>2</v>
      </c>
      <c r="F7" s="2" t="s">
        <v>75</v>
      </c>
      <c r="G7" s="9">
        <v>20</v>
      </c>
      <c r="H7" s="41"/>
      <c r="I7" s="61"/>
      <c r="J7" s="62"/>
    </row>
    <row r="8" spans="1:10" x14ac:dyDescent="0.25">
      <c r="A8" s="6"/>
      <c r="B8" s="12"/>
      <c r="C8" s="8"/>
      <c r="D8" s="72"/>
      <c r="E8" s="47">
        <v>3</v>
      </c>
      <c r="F8" s="48" t="s">
        <v>76</v>
      </c>
      <c r="G8" s="49">
        <v>20</v>
      </c>
      <c r="H8" s="50"/>
      <c r="I8" s="61" t="s">
        <v>52</v>
      </c>
      <c r="J8" s="62"/>
    </row>
    <row r="9" spans="1:10" x14ac:dyDescent="0.25">
      <c r="A9" s="6"/>
      <c r="B9" s="12"/>
      <c r="C9" s="8"/>
      <c r="D9" s="72"/>
      <c r="E9" s="8">
        <v>4</v>
      </c>
      <c r="F9" s="2" t="s">
        <v>77</v>
      </c>
      <c r="G9" s="9">
        <v>20</v>
      </c>
      <c r="H9" s="41"/>
      <c r="I9" s="61" t="s">
        <v>53</v>
      </c>
      <c r="J9" s="62"/>
    </row>
    <row r="10" spans="1:10" x14ac:dyDescent="0.25">
      <c r="A10" s="6"/>
      <c r="B10" s="12"/>
      <c r="C10" s="8"/>
      <c r="D10" s="72"/>
      <c r="E10" s="8">
        <v>5</v>
      </c>
      <c r="F10" s="2" t="s">
        <v>78</v>
      </c>
      <c r="G10" s="9">
        <v>20</v>
      </c>
      <c r="H10" s="41"/>
      <c r="I10" s="61" t="s">
        <v>54</v>
      </c>
      <c r="J10" s="62"/>
    </row>
    <row r="11" spans="1:10" x14ac:dyDescent="0.25">
      <c r="A11" s="6"/>
      <c r="B11" s="12"/>
      <c r="C11" s="8"/>
      <c r="D11" s="72"/>
      <c r="E11" s="8">
        <v>6</v>
      </c>
      <c r="F11" s="2" t="s">
        <v>79</v>
      </c>
      <c r="G11" s="9">
        <v>20</v>
      </c>
      <c r="H11" s="41"/>
      <c r="I11" s="61" t="s">
        <v>55</v>
      </c>
      <c r="J11" s="62"/>
    </row>
    <row r="12" spans="1:10" x14ac:dyDescent="0.25">
      <c r="A12" s="6"/>
      <c r="B12" s="12"/>
      <c r="C12" s="8"/>
      <c r="D12" s="72"/>
      <c r="E12" s="8">
        <v>7</v>
      </c>
      <c r="F12" s="2" t="s">
        <v>80</v>
      </c>
      <c r="G12" s="9">
        <v>20</v>
      </c>
      <c r="H12" s="41"/>
      <c r="I12" s="78" t="s">
        <v>56</v>
      </c>
      <c r="J12" s="70"/>
    </row>
    <row r="13" spans="1:10" x14ac:dyDescent="0.25">
      <c r="A13" s="6"/>
      <c r="B13" s="12"/>
      <c r="C13" s="8"/>
      <c r="D13" s="72"/>
      <c r="E13" s="8">
        <v>8</v>
      </c>
      <c r="F13" s="2" t="s">
        <v>81</v>
      </c>
      <c r="G13" s="9">
        <v>20</v>
      </c>
      <c r="H13" s="41"/>
      <c r="I13" s="78" t="s">
        <v>57</v>
      </c>
      <c r="J13" s="70"/>
    </row>
    <row r="14" spans="1:10" x14ac:dyDescent="0.25">
      <c r="A14" s="6"/>
      <c r="B14" s="12"/>
      <c r="C14" s="8"/>
      <c r="D14" s="72"/>
      <c r="E14" s="8">
        <v>9</v>
      </c>
      <c r="F14" s="30" t="s">
        <v>50</v>
      </c>
      <c r="G14" s="9"/>
      <c r="H14" s="41"/>
      <c r="I14" s="61"/>
      <c r="J14" s="62"/>
    </row>
    <row r="15" spans="1:10" x14ac:dyDescent="0.25">
      <c r="A15" s="6"/>
      <c r="B15" s="12"/>
      <c r="C15" s="8"/>
      <c r="D15" s="73"/>
      <c r="E15" s="8"/>
      <c r="F15" s="2"/>
      <c r="G15" s="9"/>
      <c r="H15" s="41"/>
      <c r="I15" s="76"/>
      <c r="J15" s="77"/>
    </row>
    <row r="16" spans="1:10" x14ac:dyDescent="0.25">
      <c r="A16" s="5">
        <v>3</v>
      </c>
      <c r="B16" s="10" t="s">
        <v>15</v>
      </c>
      <c r="C16" s="11"/>
      <c r="D16" s="28"/>
      <c r="E16" s="11"/>
      <c r="F16" s="28"/>
      <c r="G16" s="11"/>
      <c r="H16" s="29"/>
      <c r="I16" s="10"/>
      <c r="J16" s="20"/>
    </row>
    <row r="17" spans="1:13" x14ac:dyDescent="0.25">
      <c r="A17" s="6"/>
      <c r="B17" s="12"/>
      <c r="C17" s="8" t="s">
        <v>1</v>
      </c>
      <c r="D17" s="3" t="s">
        <v>16</v>
      </c>
      <c r="E17" s="81" t="s">
        <v>43</v>
      </c>
      <c r="F17" s="82"/>
      <c r="G17" s="82"/>
      <c r="H17" s="83"/>
      <c r="I17" s="35">
        <v>300000000000</v>
      </c>
      <c r="J17" s="21"/>
    </row>
    <row r="18" spans="1:13" x14ac:dyDescent="0.25">
      <c r="A18" s="6"/>
      <c r="B18" s="12"/>
      <c r="C18" s="8" t="s">
        <v>1</v>
      </c>
      <c r="D18" s="3" t="s">
        <v>17</v>
      </c>
      <c r="E18" s="8"/>
      <c r="F18" s="2"/>
      <c r="G18" s="8"/>
      <c r="H18" s="13"/>
      <c r="I18" s="36">
        <v>0.12</v>
      </c>
      <c r="J18" s="21"/>
    </row>
    <row r="19" spans="1:13" x14ac:dyDescent="0.25">
      <c r="A19" s="6"/>
      <c r="B19" s="12"/>
      <c r="C19" s="8" t="s">
        <v>1</v>
      </c>
      <c r="D19" s="3" t="s">
        <v>18</v>
      </c>
      <c r="E19" s="81" t="s">
        <v>38</v>
      </c>
      <c r="F19" s="82"/>
      <c r="G19" s="82"/>
      <c r="H19" s="83"/>
      <c r="I19" s="26"/>
      <c r="J19" s="21"/>
    </row>
    <row r="20" spans="1:13" x14ac:dyDescent="0.25">
      <c r="A20" s="6"/>
      <c r="B20" s="12"/>
      <c r="C20" s="8"/>
      <c r="D20" s="2"/>
      <c r="E20" s="8">
        <v>1</v>
      </c>
      <c r="F20" s="2" t="s">
        <v>48</v>
      </c>
      <c r="G20" s="14">
        <v>1000</v>
      </c>
      <c r="H20" s="13" t="s">
        <v>25</v>
      </c>
      <c r="I20" s="22">
        <f>G20/1000*2325*(60*60*24*30*12)</f>
        <v>72316800000</v>
      </c>
      <c r="J20" s="21" t="s">
        <v>61</v>
      </c>
    </row>
    <row r="21" spans="1:13" x14ac:dyDescent="0.25">
      <c r="A21" s="6"/>
      <c r="B21" s="12"/>
      <c r="C21" s="8"/>
      <c r="D21" s="2"/>
      <c r="E21" s="8">
        <v>2</v>
      </c>
      <c r="F21" s="2" t="s">
        <v>49</v>
      </c>
      <c r="G21" s="8">
        <v>200</v>
      </c>
      <c r="H21" s="13" t="s">
        <v>42</v>
      </c>
      <c r="I21" s="22">
        <f>G21*30*12*1467</f>
        <v>105624000</v>
      </c>
      <c r="J21" s="21" t="s">
        <v>60</v>
      </c>
      <c r="K21" s="33"/>
      <c r="L21" s="33"/>
      <c r="M21" s="33"/>
    </row>
    <row r="22" spans="1:13" x14ac:dyDescent="0.25">
      <c r="A22" s="6"/>
      <c r="B22" s="12"/>
      <c r="C22" s="8"/>
      <c r="D22" s="2"/>
      <c r="E22" s="8">
        <v>3</v>
      </c>
      <c r="F22" s="2" t="s">
        <v>50</v>
      </c>
      <c r="G22" s="8"/>
      <c r="H22" s="13"/>
      <c r="I22" s="22"/>
      <c r="J22" s="21"/>
      <c r="K22" s="33"/>
      <c r="L22" s="33"/>
      <c r="M22" s="33"/>
    </row>
    <row r="23" spans="1:13" x14ac:dyDescent="0.25">
      <c r="A23" s="6"/>
      <c r="B23" s="12"/>
      <c r="C23" s="8"/>
      <c r="D23" s="2"/>
      <c r="E23" s="8"/>
      <c r="F23" s="2"/>
      <c r="G23" s="69" t="s">
        <v>62</v>
      </c>
      <c r="H23" s="70"/>
      <c r="I23" s="45">
        <f>SUM(I20:I22)</f>
        <v>72422424000</v>
      </c>
      <c r="J23" s="21"/>
    </row>
    <row r="24" spans="1:13" x14ac:dyDescent="0.25">
      <c r="A24" s="6"/>
      <c r="B24" s="12"/>
      <c r="C24" s="8" t="s">
        <v>1</v>
      </c>
      <c r="D24" s="3" t="s">
        <v>19</v>
      </c>
      <c r="E24" s="84" t="s">
        <v>39</v>
      </c>
      <c r="F24" s="85"/>
      <c r="G24" s="85"/>
      <c r="H24" s="86"/>
      <c r="I24" s="34"/>
      <c r="J24" s="21"/>
    </row>
    <row r="25" spans="1:13" x14ac:dyDescent="0.25">
      <c r="A25" s="6"/>
      <c r="B25" s="12"/>
      <c r="C25" s="9"/>
      <c r="D25" s="30"/>
      <c r="E25" s="8">
        <v>1</v>
      </c>
      <c r="F25" s="2" t="s">
        <v>40</v>
      </c>
      <c r="G25" s="31"/>
      <c r="H25" s="32"/>
      <c r="I25" s="22">
        <v>12000000000</v>
      </c>
      <c r="J25" s="21" t="s">
        <v>58</v>
      </c>
    </row>
    <row r="26" spans="1:13" x14ac:dyDescent="0.25">
      <c r="A26" s="6"/>
      <c r="B26" s="12"/>
      <c r="C26" s="9"/>
      <c r="D26" s="30"/>
      <c r="E26" s="8">
        <v>2</v>
      </c>
      <c r="F26" s="2" t="s">
        <v>41</v>
      </c>
      <c r="G26" s="8"/>
      <c r="H26" s="13"/>
      <c r="I26" s="22">
        <v>1000000000</v>
      </c>
      <c r="J26" s="21" t="s">
        <v>59</v>
      </c>
    </row>
    <row r="27" spans="1:13" x14ac:dyDescent="0.25">
      <c r="A27" s="6"/>
      <c r="B27" s="12"/>
      <c r="C27" s="9"/>
      <c r="D27" s="30"/>
      <c r="E27" s="8">
        <v>3</v>
      </c>
      <c r="F27" s="30" t="s">
        <v>50</v>
      </c>
      <c r="G27" s="8"/>
      <c r="H27" s="13"/>
      <c r="I27" s="22"/>
      <c r="J27" s="21"/>
    </row>
    <row r="28" spans="1:13" x14ac:dyDescent="0.25">
      <c r="A28" s="7"/>
      <c r="B28" s="16"/>
      <c r="C28" s="17"/>
      <c r="D28" s="18"/>
      <c r="E28" s="17"/>
      <c r="F28" s="18"/>
      <c r="G28" s="79" t="s">
        <v>63</v>
      </c>
      <c r="H28" s="80"/>
      <c r="I28" s="46">
        <f>SUM(I25:I27)</f>
        <v>13000000000</v>
      </c>
      <c r="J28" s="27"/>
    </row>
    <row r="29" spans="1:13" x14ac:dyDescent="0.25">
      <c r="A29" s="5">
        <v>4</v>
      </c>
      <c r="B29" s="10" t="s">
        <v>20</v>
      </c>
      <c r="C29" s="11"/>
      <c r="D29" s="28"/>
      <c r="E29" s="11"/>
      <c r="F29" s="28"/>
      <c r="G29" s="11"/>
      <c r="H29" s="29"/>
      <c r="I29" s="10"/>
      <c r="J29" s="20"/>
    </row>
    <row r="30" spans="1:13" x14ac:dyDescent="0.25">
      <c r="A30" s="6"/>
      <c r="B30" s="12"/>
      <c r="C30" s="8" t="s">
        <v>1</v>
      </c>
      <c r="D30" s="2" t="s">
        <v>35</v>
      </c>
      <c r="E30" s="8"/>
      <c r="F30" s="2"/>
      <c r="G30" s="8"/>
      <c r="H30" s="13"/>
      <c r="I30" s="45">
        <f>I23-I28</f>
        <v>59422424000</v>
      </c>
      <c r="J30" s="21"/>
    </row>
    <row r="31" spans="1:13" x14ac:dyDescent="0.25">
      <c r="A31" s="6"/>
      <c r="B31" s="12"/>
      <c r="C31" s="8"/>
      <c r="D31" s="2" t="s">
        <v>17</v>
      </c>
      <c r="E31" s="8"/>
      <c r="F31" s="2"/>
      <c r="G31" s="15">
        <f>1+I18</f>
        <v>1.1200000000000001</v>
      </c>
      <c r="H31" s="13"/>
      <c r="I31" s="12"/>
      <c r="J31" s="21"/>
    </row>
    <row r="32" spans="1:13" x14ac:dyDescent="0.25">
      <c r="A32" s="6"/>
      <c r="B32" s="12"/>
      <c r="C32" s="8"/>
      <c r="D32" s="2"/>
      <c r="E32" s="8"/>
      <c r="F32" s="2"/>
      <c r="G32" s="8" t="s">
        <v>26</v>
      </c>
      <c r="H32" s="13">
        <v>1</v>
      </c>
      <c r="I32" s="23">
        <f>I30</f>
        <v>59422424000</v>
      </c>
      <c r="J32" s="24">
        <f>I$32/(G$31^H32)</f>
        <v>53055735714.285706</v>
      </c>
    </row>
    <row r="33" spans="1:10" x14ac:dyDescent="0.25">
      <c r="A33" s="6"/>
      <c r="B33" s="12"/>
      <c r="C33" s="8"/>
      <c r="D33" s="2"/>
      <c r="E33" s="8"/>
      <c r="F33" s="2"/>
      <c r="G33" s="8"/>
      <c r="H33" s="13">
        <v>2</v>
      </c>
      <c r="I33" s="23">
        <f>I$32</f>
        <v>59422424000</v>
      </c>
      <c r="J33" s="24">
        <f>I$32/(G$31^H33)</f>
        <v>47371192602.04081</v>
      </c>
    </row>
    <row r="34" spans="1:10" x14ac:dyDescent="0.25">
      <c r="A34" s="6"/>
      <c r="B34" s="12"/>
      <c r="C34" s="8"/>
      <c r="D34" s="8"/>
      <c r="E34" s="8"/>
      <c r="F34" s="2"/>
      <c r="G34" s="8"/>
      <c r="H34" s="13">
        <v>3</v>
      </c>
      <c r="I34" s="23">
        <f t="shared" ref="I34:I51" si="0">I$32</f>
        <v>59422424000</v>
      </c>
      <c r="J34" s="24">
        <f t="shared" ref="J34:J51" si="1">I$32/(G$31^H34)</f>
        <v>42295707680.393578</v>
      </c>
    </row>
    <row r="35" spans="1:10" x14ac:dyDescent="0.25">
      <c r="A35" s="6"/>
      <c r="B35" s="12"/>
      <c r="C35" s="8"/>
      <c r="D35" s="8"/>
      <c r="E35" s="8"/>
      <c r="F35" s="2"/>
      <c r="G35" s="8"/>
      <c r="H35" s="13">
        <v>4</v>
      </c>
      <c r="I35" s="23">
        <f t="shared" si="0"/>
        <v>59422424000</v>
      </c>
      <c r="J35" s="24">
        <f t="shared" si="1"/>
        <v>37764024714.637123</v>
      </c>
    </row>
    <row r="36" spans="1:10" x14ac:dyDescent="0.25">
      <c r="A36" s="6"/>
      <c r="B36" s="12"/>
      <c r="C36" s="8"/>
      <c r="D36" s="8"/>
      <c r="E36" s="8"/>
      <c r="F36" s="2"/>
      <c r="G36" s="8"/>
      <c r="H36" s="13">
        <v>5</v>
      </c>
      <c r="I36" s="23">
        <f t="shared" si="0"/>
        <v>59422424000</v>
      </c>
      <c r="J36" s="24">
        <f t="shared" si="1"/>
        <v>33717879209.497429</v>
      </c>
    </row>
    <row r="37" spans="1:10" x14ac:dyDescent="0.25">
      <c r="A37" s="6"/>
      <c r="B37" s="12"/>
      <c r="C37" s="8"/>
      <c r="D37" s="8"/>
      <c r="E37" s="8"/>
      <c r="F37" s="2"/>
      <c r="G37" s="8"/>
      <c r="H37" s="13">
        <v>6</v>
      </c>
      <c r="I37" s="23">
        <f t="shared" ref="I37" si="2">I35</f>
        <v>59422424000</v>
      </c>
      <c r="J37" s="24">
        <f t="shared" si="1"/>
        <v>30105249294.19413</v>
      </c>
    </row>
    <row r="38" spans="1:10" x14ac:dyDescent="0.25">
      <c r="A38" s="6"/>
      <c r="B38" s="12"/>
      <c r="C38" s="8"/>
      <c r="D38" s="9"/>
      <c r="E38" s="9"/>
      <c r="F38" s="30"/>
      <c r="G38" s="8"/>
      <c r="H38" s="13">
        <v>7</v>
      </c>
      <c r="I38" s="23">
        <f t="shared" ref="I38" si="3">I$32</f>
        <v>59422424000</v>
      </c>
      <c r="J38" s="24">
        <f t="shared" si="1"/>
        <v>26879686869.816185</v>
      </c>
    </row>
    <row r="39" spans="1:10" x14ac:dyDescent="0.25">
      <c r="A39" s="6"/>
      <c r="B39" s="12"/>
      <c r="C39" s="8"/>
      <c r="D39" s="9"/>
      <c r="E39" s="9"/>
      <c r="F39" s="30"/>
      <c r="G39" s="8"/>
      <c r="H39" s="13">
        <v>8</v>
      </c>
      <c r="I39" s="23">
        <f t="shared" si="0"/>
        <v>59422424000</v>
      </c>
      <c r="J39" s="24">
        <f t="shared" si="1"/>
        <v>23999720419.478737</v>
      </c>
    </row>
    <row r="40" spans="1:10" x14ac:dyDescent="0.25">
      <c r="A40" s="6"/>
      <c r="B40" s="12"/>
      <c r="C40" s="8"/>
      <c r="D40" s="9"/>
      <c r="E40" s="9"/>
      <c r="F40" s="30"/>
      <c r="G40" s="8"/>
      <c r="H40" s="13">
        <v>9</v>
      </c>
      <c r="I40" s="23">
        <f t="shared" si="0"/>
        <v>59422424000</v>
      </c>
      <c r="J40" s="24">
        <f t="shared" si="1"/>
        <v>21428321803.106014</v>
      </c>
    </row>
    <row r="41" spans="1:10" x14ac:dyDescent="0.25">
      <c r="A41" s="6"/>
      <c r="B41" s="12"/>
      <c r="C41" s="8"/>
      <c r="D41" s="9"/>
      <c r="E41" s="9"/>
      <c r="F41" s="30"/>
      <c r="G41" s="8"/>
      <c r="H41" s="13">
        <v>10</v>
      </c>
      <c r="I41" s="23">
        <f t="shared" si="0"/>
        <v>59422424000</v>
      </c>
      <c r="J41" s="24">
        <f t="shared" si="1"/>
        <v>19132430181.344654</v>
      </c>
    </row>
    <row r="42" spans="1:10" x14ac:dyDescent="0.25">
      <c r="A42" s="6"/>
      <c r="B42" s="12"/>
      <c r="C42" s="8"/>
      <c r="D42" s="9"/>
      <c r="E42" s="9"/>
      <c r="F42" s="30"/>
      <c r="G42" s="8"/>
      <c r="H42" s="13">
        <v>11</v>
      </c>
      <c r="I42" s="23">
        <f t="shared" ref="I42" si="4">I40</f>
        <v>59422424000</v>
      </c>
      <c r="J42" s="24">
        <f t="shared" si="1"/>
        <v>17082526947.62915</v>
      </c>
    </row>
    <row r="43" spans="1:10" x14ac:dyDescent="0.25">
      <c r="A43" s="6"/>
      <c r="B43" s="12"/>
      <c r="C43" s="8"/>
      <c r="D43" s="9"/>
      <c r="E43" s="9"/>
      <c r="F43" s="30"/>
      <c r="G43" s="8"/>
      <c r="H43" s="13">
        <v>12</v>
      </c>
      <c r="I43" s="23">
        <f t="shared" ref="I43" si="5">I$32</f>
        <v>59422424000</v>
      </c>
      <c r="J43" s="24">
        <f t="shared" si="1"/>
        <v>15252256203.240314</v>
      </c>
    </row>
    <row r="44" spans="1:10" x14ac:dyDescent="0.25">
      <c r="A44" s="6"/>
      <c r="B44" s="12"/>
      <c r="C44" s="8"/>
      <c r="D44" s="9"/>
      <c r="E44" s="9"/>
      <c r="F44" s="30"/>
      <c r="G44" s="8"/>
      <c r="H44" s="13">
        <v>13</v>
      </c>
      <c r="I44" s="23">
        <f t="shared" si="0"/>
        <v>59422424000</v>
      </c>
      <c r="J44" s="24">
        <f t="shared" si="1"/>
        <v>13618085895.750278</v>
      </c>
    </row>
    <row r="45" spans="1:10" x14ac:dyDescent="0.25">
      <c r="A45" s="6"/>
      <c r="B45" s="12"/>
      <c r="C45" s="8"/>
      <c r="D45" s="9"/>
      <c r="E45" s="9"/>
      <c r="F45" s="30"/>
      <c r="G45" s="8"/>
      <c r="H45" s="13">
        <v>14</v>
      </c>
      <c r="I45" s="23">
        <f t="shared" si="0"/>
        <v>59422424000</v>
      </c>
      <c r="J45" s="24">
        <f t="shared" si="1"/>
        <v>12159005264.062748</v>
      </c>
    </row>
    <row r="46" spans="1:10" x14ac:dyDescent="0.25">
      <c r="A46" s="6"/>
      <c r="B46" s="12"/>
      <c r="C46" s="8"/>
      <c r="D46" s="9"/>
      <c r="E46" s="9"/>
      <c r="F46" s="30"/>
      <c r="G46" s="8"/>
      <c r="H46" s="13">
        <v>15</v>
      </c>
      <c r="I46" s="23">
        <f t="shared" si="0"/>
        <v>59422424000</v>
      </c>
      <c r="J46" s="24">
        <f t="shared" si="1"/>
        <v>10856254700.056026</v>
      </c>
    </row>
    <row r="47" spans="1:10" x14ac:dyDescent="0.25">
      <c r="A47" s="6"/>
      <c r="B47" s="12"/>
      <c r="C47" s="8"/>
      <c r="D47" s="9"/>
      <c r="E47" s="9"/>
      <c r="F47" s="30"/>
      <c r="G47" s="8"/>
      <c r="H47" s="13">
        <v>16</v>
      </c>
      <c r="I47" s="23">
        <f t="shared" si="0"/>
        <v>59422424000</v>
      </c>
      <c r="J47" s="24">
        <f>I$32/(G$31^H47)</f>
        <v>9693084553.6214504</v>
      </c>
    </row>
    <row r="48" spans="1:10" x14ac:dyDescent="0.25">
      <c r="A48" s="6"/>
      <c r="B48" s="12"/>
      <c r="C48" s="8"/>
      <c r="D48" s="9"/>
      <c r="E48" s="9"/>
      <c r="F48" s="30"/>
      <c r="G48" s="8"/>
      <c r="H48" s="13">
        <v>17</v>
      </c>
      <c r="I48" s="23">
        <f t="shared" si="0"/>
        <v>59422424000</v>
      </c>
      <c r="J48" s="24">
        <f>I$32/(G$31^H48)</f>
        <v>8654539780.0191517</v>
      </c>
    </row>
    <row r="49" spans="1:10" x14ac:dyDescent="0.25">
      <c r="A49" s="6"/>
      <c r="B49" s="12"/>
      <c r="C49" s="8"/>
      <c r="D49" s="9"/>
      <c r="E49" s="9"/>
      <c r="F49" s="30"/>
      <c r="G49" s="8"/>
      <c r="H49" s="13">
        <v>18</v>
      </c>
      <c r="I49" s="23">
        <f t="shared" si="0"/>
        <v>59422424000</v>
      </c>
      <c r="J49" s="24">
        <f t="shared" si="1"/>
        <v>7727267660.7313843</v>
      </c>
    </row>
    <row r="50" spans="1:10" x14ac:dyDescent="0.25">
      <c r="A50" s="6"/>
      <c r="B50" s="12"/>
      <c r="C50" s="8"/>
      <c r="D50" s="8" t="s">
        <v>28</v>
      </c>
      <c r="E50" s="8"/>
      <c r="F50" s="2"/>
      <c r="G50" s="8"/>
      <c r="H50" s="13">
        <v>19</v>
      </c>
      <c r="I50" s="23">
        <f t="shared" si="0"/>
        <v>59422424000</v>
      </c>
      <c r="J50" s="24">
        <f t="shared" si="1"/>
        <v>6899346125.6530209</v>
      </c>
    </row>
    <row r="51" spans="1:10" x14ac:dyDescent="0.25">
      <c r="A51" s="6"/>
      <c r="B51" s="12"/>
      <c r="C51" s="8"/>
      <c r="D51" s="8" t="s">
        <v>27</v>
      </c>
      <c r="E51" s="4">
        <v>5</v>
      </c>
      <c r="F51" s="54" t="s">
        <v>33</v>
      </c>
      <c r="G51" s="8"/>
      <c r="H51" s="13">
        <v>20</v>
      </c>
      <c r="I51" s="23">
        <f t="shared" si="0"/>
        <v>59422424000</v>
      </c>
      <c r="J51" s="24">
        <f t="shared" si="1"/>
        <v>6160130469.3330545</v>
      </c>
    </row>
    <row r="52" spans="1:10" x14ac:dyDescent="0.25">
      <c r="A52" s="6"/>
      <c r="B52" s="12"/>
      <c r="C52" s="8"/>
      <c r="D52" s="2"/>
      <c r="E52" s="4">
        <v>4</v>
      </c>
      <c r="F52" s="54" t="s">
        <v>32</v>
      </c>
      <c r="G52" s="8"/>
      <c r="H52" s="13"/>
      <c r="I52" s="23"/>
      <c r="J52" s="56">
        <f>SUM(J32:J51)</f>
        <v>443852446088.89099</v>
      </c>
    </row>
    <row r="53" spans="1:10" x14ac:dyDescent="0.25">
      <c r="A53" s="6"/>
      <c r="B53" s="12"/>
      <c r="C53" s="8"/>
      <c r="D53" s="2"/>
      <c r="E53" s="4">
        <v>3</v>
      </c>
      <c r="F53" s="54" t="s">
        <v>31</v>
      </c>
      <c r="G53" s="8"/>
      <c r="H53" s="51" t="s">
        <v>0</v>
      </c>
      <c r="I53" s="52">
        <f>J52/I17</f>
        <v>1.4795081536296366</v>
      </c>
      <c r="J53" s="21"/>
    </row>
    <row r="54" spans="1:10" x14ac:dyDescent="0.25">
      <c r="A54" s="6"/>
      <c r="B54" s="12"/>
      <c r="C54" s="8"/>
      <c r="D54" s="2"/>
      <c r="E54" s="4">
        <v>2</v>
      </c>
      <c r="F54" s="54" t="s">
        <v>29</v>
      </c>
      <c r="G54" s="8"/>
      <c r="H54" s="57" t="s">
        <v>27</v>
      </c>
      <c r="I54" s="42">
        <v>3</v>
      </c>
      <c r="J54" s="21"/>
    </row>
    <row r="55" spans="1:10" x14ac:dyDescent="0.25">
      <c r="A55" s="6"/>
      <c r="B55" s="12"/>
      <c r="C55" s="8"/>
      <c r="D55" s="2"/>
      <c r="E55" s="4">
        <v>1</v>
      </c>
      <c r="F55" s="54" t="s">
        <v>30</v>
      </c>
      <c r="G55" s="9"/>
      <c r="H55" s="53"/>
      <c r="I55" s="25"/>
      <c r="J55" s="21"/>
    </row>
    <row r="56" spans="1:10" x14ac:dyDescent="0.25">
      <c r="A56" s="7"/>
      <c r="B56" s="16"/>
      <c r="C56" s="17"/>
      <c r="D56" s="18"/>
      <c r="E56" s="17"/>
      <c r="F56" s="18"/>
      <c r="G56" s="17"/>
      <c r="H56" s="19"/>
      <c r="I56" s="16"/>
      <c r="J56" s="27"/>
    </row>
  </sheetData>
  <mergeCells count="21">
    <mergeCell ref="I15:J15"/>
    <mergeCell ref="A2:E2"/>
    <mergeCell ref="B3:H3"/>
    <mergeCell ref="I3:J3"/>
    <mergeCell ref="D4:H4"/>
    <mergeCell ref="G5:H5"/>
    <mergeCell ref="D6:D1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E17:H17"/>
    <mergeCell ref="E19:H19"/>
    <mergeCell ref="G23:H23"/>
    <mergeCell ref="E24:H24"/>
    <mergeCell ref="G28:H28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4th</vt:lpstr>
      <vt:lpstr>8th</vt:lpstr>
      <vt:lpstr>16th</vt:lpstr>
      <vt:lpstr>20th</vt:lpstr>
      <vt:lpstr>'4th'!Print_Area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portege</dc:creator>
  <cp:lastModifiedBy>portege</cp:lastModifiedBy>
  <cp:lastPrinted>2022-05-23T14:23:16Z</cp:lastPrinted>
  <dcterms:created xsi:type="dcterms:W3CDTF">2022-05-14T14:24:05Z</dcterms:created>
  <dcterms:modified xsi:type="dcterms:W3CDTF">2022-06-13T01:59:35Z</dcterms:modified>
</cp:coreProperties>
</file>